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wood\Desktop\July mtg website\"/>
    </mc:Choice>
  </mc:AlternateContent>
  <bookViews>
    <workbookView xWindow="0" yWindow="0" windowWidth="28800" windowHeight="12300" activeTab="1"/>
  </bookViews>
  <sheets>
    <sheet name="June 21" sheetId="1" r:id="rId1"/>
    <sheet name="Fiscal stats" sheetId="2" r:id="rId2"/>
  </sheets>
  <externalReferences>
    <externalReference r:id="rId3"/>
  </externalReferences>
  <definedNames>
    <definedName name="_xlnm.Print_Area" localSheetId="1">'Fiscal stats'!$A$1:$N$54</definedName>
    <definedName name="_xlnm.Print_Area" localSheetId="0">'June 21'!$A$1:$G$254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2" l="1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B19" i="2"/>
  <c r="B26" i="2" s="1"/>
  <c r="M18" i="2"/>
  <c r="L18" i="2"/>
  <c r="K18" i="2"/>
  <c r="J18" i="2"/>
  <c r="I18" i="2"/>
  <c r="H18" i="2"/>
  <c r="G18" i="2"/>
  <c r="F18" i="2"/>
  <c r="E18" i="2"/>
  <c r="D18" i="2"/>
  <c r="C18" i="2"/>
  <c r="B18" i="2"/>
  <c r="M17" i="2"/>
  <c r="L17" i="2"/>
  <c r="K17" i="2"/>
  <c r="J17" i="2"/>
  <c r="I17" i="2"/>
  <c r="H17" i="2"/>
  <c r="G17" i="2"/>
  <c r="F17" i="2"/>
  <c r="E17" i="2"/>
  <c r="D17" i="2"/>
  <c r="C17" i="2"/>
  <c r="B17" i="2"/>
  <c r="M16" i="2"/>
  <c r="L16" i="2"/>
  <c r="K16" i="2"/>
  <c r="J16" i="2"/>
  <c r="I16" i="2"/>
  <c r="H16" i="2"/>
  <c r="G16" i="2"/>
  <c r="F16" i="2"/>
  <c r="E16" i="2"/>
  <c r="D16" i="2"/>
  <c r="C16" i="2"/>
  <c r="B16" i="2"/>
  <c r="M15" i="2"/>
  <c r="L15" i="2"/>
  <c r="K15" i="2"/>
  <c r="J15" i="2"/>
  <c r="I15" i="2"/>
  <c r="H15" i="2"/>
  <c r="G15" i="2"/>
  <c r="F15" i="2"/>
  <c r="E15" i="2"/>
  <c r="D15" i="2"/>
  <c r="C15" i="2"/>
  <c r="B15" i="2"/>
  <c r="M14" i="2"/>
  <c r="L14" i="2"/>
  <c r="K14" i="2"/>
  <c r="J14" i="2"/>
  <c r="I14" i="2"/>
  <c r="H14" i="2"/>
  <c r="G14" i="2"/>
  <c r="F14" i="2"/>
  <c r="E14" i="2"/>
  <c r="D14" i="2"/>
  <c r="C14" i="2"/>
  <c r="B14" i="2"/>
  <c r="M13" i="2"/>
  <c r="L13" i="2"/>
  <c r="K13" i="2"/>
  <c r="J13" i="2"/>
  <c r="I13" i="2"/>
  <c r="H13" i="2"/>
  <c r="G13" i="2"/>
  <c r="F13" i="2"/>
  <c r="E13" i="2"/>
  <c r="D13" i="2"/>
  <c r="C13" i="2"/>
  <c r="B13" i="2"/>
  <c r="M12" i="2"/>
  <c r="L12" i="2"/>
  <c r="K12" i="2"/>
  <c r="J12" i="2"/>
  <c r="I12" i="2"/>
  <c r="H12" i="2"/>
  <c r="G12" i="2"/>
  <c r="F12" i="2"/>
  <c r="E12" i="2"/>
  <c r="D12" i="2"/>
  <c r="C12" i="2"/>
  <c r="B12" i="2"/>
  <c r="M11" i="2"/>
  <c r="L11" i="2"/>
  <c r="K11" i="2"/>
  <c r="J11" i="2"/>
  <c r="I11" i="2"/>
  <c r="H11" i="2"/>
  <c r="G11" i="2"/>
  <c r="F11" i="2"/>
  <c r="E11" i="2"/>
  <c r="D11" i="2"/>
  <c r="C11" i="2"/>
  <c r="B11" i="2"/>
  <c r="M10" i="2"/>
  <c r="L10" i="2"/>
  <c r="K10" i="2"/>
  <c r="J10" i="2"/>
  <c r="I10" i="2"/>
  <c r="H10" i="2"/>
  <c r="G10" i="2"/>
  <c r="F10" i="2"/>
  <c r="E10" i="2"/>
  <c r="D10" i="2"/>
  <c r="C10" i="2"/>
  <c r="B10" i="2"/>
  <c r="M9" i="2"/>
  <c r="L9" i="2"/>
  <c r="K9" i="2"/>
  <c r="J9" i="2"/>
  <c r="I9" i="2"/>
  <c r="H9" i="2"/>
  <c r="G9" i="2"/>
  <c r="F9" i="2"/>
  <c r="E9" i="2"/>
  <c r="D9" i="2"/>
  <c r="C9" i="2"/>
  <c r="B9" i="2"/>
  <c r="M8" i="2"/>
  <c r="L8" i="2"/>
  <c r="K8" i="2"/>
  <c r="J8" i="2"/>
  <c r="I8" i="2"/>
  <c r="H8" i="2"/>
  <c r="G8" i="2"/>
  <c r="F8" i="2"/>
  <c r="E8" i="2"/>
  <c r="D8" i="2"/>
  <c r="C8" i="2"/>
  <c r="B8" i="2"/>
  <c r="M7" i="2"/>
  <c r="L7" i="2"/>
  <c r="L19" i="2" s="1"/>
  <c r="L26" i="2" s="1"/>
  <c r="K7" i="2"/>
  <c r="J7" i="2"/>
  <c r="J19" i="2" s="1"/>
  <c r="J26" i="2" s="1"/>
  <c r="I7" i="2"/>
  <c r="H7" i="2"/>
  <c r="H19" i="2" s="1"/>
  <c r="H26" i="2" s="1"/>
  <c r="G7" i="2"/>
  <c r="F7" i="2"/>
  <c r="F19" i="2" s="1"/>
  <c r="F26" i="2" s="1"/>
  <c r="E7" i="2"/>
  <c r="D7" i="2"/>
  <c r="D19" i="2" s="1"/>
  <c r="D26" i="2" s="1"/>
  <c r="C7" i="2"/>
  <c r="B7" i="2"/>
  <c r="F255" i="1"/>
  <c r="E255" i="1"/>
  <c r="D255" i="1"/>
  <c r="G254" i="1"/>
  <c r="F254" i="1"/>
  <c r="E254" i="1"/>
  <c r="D254" i="1"/>
  <c r="F250" i="1"/>
  <c r="G250" i="1" s="1"/>
  <c r="E250" i="1"/>
  <c r="D250" i="1"/>
  <c r="F249" i="1"/>
  <c r="E249" i="1"/>
  <c r="D249" i="1"/>
  <c r="F248" i="1"/>
  <c r="E248" i="1"/>
  <c r="D248" i="1"/>
  <c r="F247" i="1"/>
  <c r="E247" i="1"/>
  <c r="D247" i="1"/>
  <c r="F246" i="1"/>
  <c r="E246" i="1"/>
  <c r="D246" i="1"/>
  <c r="F245" i="1"/>
  <c r="E245" i="1"/>
  <c r="D245" i="1"/>
  <c r="F244" i="1"/>
  <c r="E244" i="1"/>
  <c r="D244" i="1"/>
  <c r="F243" i="1"/>
  <c r="E243" i="1"/>
  <c r="D243" i="1"/>
  <c r="F242" i="1"/>
  <c r="E242" i="1"/>
  <c r="D242" i="1"/>
  <c r="F241" i="1"/>
  <c r="E241" i="1"/>
  <c r="D241" i="1"/>
  <c r="G241" i="1" s="1"/>
  <c r="F240" i="1"/>
  <c r="E240" i="1"/>
  <c r="D240" i="1"/>
  <c r="G240" i="1" s="1"/>
  <c r="F236" i="1"/>
  <c r="E236" i="1"/>
  <c r="D236" i="1"/>
  <c r="F235" i="1"/>
  <c r="E235" i="1"/>
  <c r="D235" i="1"/>
  <c r="F234" i="1"/>
  <c r="E234" i="1"/>
  <c r="D234" i="1"/>
  <c r="F233" i="1"/>
  <c r="E233" i="1"/>
  <c r="D233" i="1"/>
  <c r="F232" i="1"/>
  <c r="E232" i="1"/>
  <c r="D232" i="1"/>
  <c r="F231" i="1"/>
  <c r="E231" i="1"/>
  <c r="D231" i="1"/>
  <c r="F230" i="1"/>
  <c r="E230" i="1"/>
  <c r="D230" i="1"/>
  <c r="F229" i="1"/>
  <c r="E229" i="1"/>
  <c r="E237" i="1" s="1"/>
  <c r="D229" i="1"/>
  <c r="G229" i="1" s="1"/>
  <c r="F226" i="1"/>
  <c r="E226" i="1"/>
  <c r="D226" i="1"/>
  <c r="G226" i="1" s="1"/>
  <c r="F225" i="1"/>
  <c r="E225" i="1"/>
  <c r="D225" i="1"/>
  <c r="F224" i="1"/>
  <c r="E224" i="1"/>
  <c r="D224" i="1"/>
  <c r="F223" i="1"/>
  <c r="E223" i="1"/>
  <c r="D223" i="1"/>
  <c r="G223" i="1" s="1"/>
  <c r="F222" i="1"/>
  <c r="E222" i="1"/>
  <c r="D222" i="1"/>
  <c r="G222" i="1" s="1"/>
  <c r="F221" i="1"/>
  <c r="E221" i="1"/>
  <c r="D221" i="1"/>
  <c r="G221" i="1" s="1"/>
  <c r="F220" i="1"/>
  <c r="E220" i="1"/>
  <c r="D220" i="1"/>
  <c r="G220" i="1" s="1"/>
  <c r="F219" i="1"/>
  <c r="E219" i="1"/>
  <c r="D219" i="1"/>
  <c r="F218" i="1"/>
  <c r="E218" i="1"/>
  <c r="D218" i="1"/>
  <c r="G218" i="1" s="1"/>
  <c r="F215" i="1"/>
  <c r="E215" i="1"/>
  <c r="D215" i="1"/>
  <c r="F214" i="1"/>
  <c r="E214" i="1"/>
  <c r="D214" i="1"/>
  <c r="F210" i="1"/>
  <c r="E210" i="1"/>
  <c r="D210" i="1"/>
  <c r="F209" i="1"/>
  <c r="E209" i="1"/>
  <c r="D209" i="1"/>
  <c r="F208" i="1"/>
  <c r="E208" i="1"/>
  <c r="D208" i="1"/>
  <c r="F204" i="1"/>
  <c r="G204" i="1" s="1"/>
  <c r="E204" i="1"/>
  <c r="D204" i="1"/>
  <c r="C204" i="1"/>
  <c r="B204" i="1"/>
  <c r="F203" i="1"/>
  <c r="E203" i="1"/>
  <c r="D203" i="1"/>
  <c r="C203" i="1"/>
  <c r="B203" i="1"/>
  <c r="F202" i="1"/>
  <c r="E202" i="1"/>
  <c r="D202" i="1"/>
  <c r="C202" i="1"/>
  <c r="B202" i="1"/>
  <c r="F197" i="1"/>
  <c r="D197" i="1"/>
  <c r="C197" i="1"/>
  <c r="F196" i="1"/>
  <c r="D196" i="1"/>
  <c r="C196" i="1"/>
  <c r="G196" i="1" s="1"/>
  <c r="F195" i="1"/>
  <c r="D195" i="1"/>
  <c r="C195" i="1"/>
  <c r="F194" i="1"/>
  <c r="D194" i="1"/>
  <c r="C194" i="1"/>
  <c r="F193" i="1"/>
  <c r="D193" i="1"/>
  <c r="C193" i="1"/>
  <c r="F192" i="1"/>
  <c r="D192" i="1"/>
  <c r="C192" i="1"/>
  <c r="F191" i="1"/>
  <c r="D191" i="1"/>
  <c r="C191" i="1"/>
  <c r="F190" i="1"/>
  <c r="G190" i="1" s="1"/>
  <c r="D190" i="1"/>
  <c r="C190" i="1"/>
  <c r="F186" i="1"/>
  <c r="D186" i="1"/>
  <c r="C186" i="1"/>
  <c r="F185" i="1"/>
  <c r="D185" i="1"/>
  <c r="C185" i="1"/>
  <c r="F182" i="1"/>
  <c r="E182" i="1"/>
  <c r="D182" i="1"/>
  <c r="C182" i="1"/>
  <c r="B182" i="1"/>
  <c r="F181" i="1"/>
  <c r="E181" i="1"/>
  <c r="D181" i="1"/>
  <c r="C181" i="1"/>
  <c r="B181" i="1"/>
  <c r="F180" i="1"/>
  <c r="E180" i="1"/>
  <c r="D180" i="1"/>
  <c r="C180" i="1"/>
  <c r="B180" i="1"/>
  <c r="F179" i="1"/>
  <c r="E179" i="1"/>
  <c r="D179" i="1"/>
  <c r="C179" i="1"/>
  <c r="B179" i="1"/>
  <c r="F178" i="1"/>
  <c r="E178" i="1"/>
  <c r="D178" i="1"/>
  <c r="C178" i="1"/>
  <c r="B178" i="1"/>
  <c r="F177" i="1"/>
  <c r="E177" i="1"/>
  <c r="D177" i="1"/>
  <c r="C177" i="1"/>
  <c r="B177" i="1"/>
  <c r="F174" i="1"/>
  <c r="E174" i="1"/>
  <c r="D174" i="1"/>
  <c r="C174" i="1"/>
  <c r="G174" i="1" s="1"/>
  <c r="B174" i="1"/>
  <c r="F173" i="1"/>
  <c r="E173" i="1"/>
  <c r="D173" i="1"/>
  <c r="C173" i="1"/>
  <c r="B173" i="1"/>
  <c r="F172" i="1"/>
  <c r="D172" i="1"/>
  <c r="C172" i="1"/>
  <c r="F171" i="1"/>
  <c r="E171" i="1"/>
  <c r="D171" i="1"/>
  <c r="C171" i="1"/>
  <c r="B171" i="1"/>
  <c r="F170" i="1"/>
  <c r="E170" i="1"/>
  <c r="D170" i="1"/>
  <c r="C170" i="1"/>
  <c r="B170" i="1"/>
  <c r="F169" i="1"/>
  <c r="E169" i="1"/>
  <c r="D169" i="1"/>
  <c r="C169" i="1"/>
  <c r="B169" i="1"/>
  <c r="F168" i="1"/>
  <c r="E168" i="1"/>
  <c r="D168" i="1"/>
  <c r="C168" i="1"/>
  <c r="B168" i="1"/>
  <c r="F162" i="1"/>
  <c r="E162" i="1"/>
  <c r="D162" i="1"/>
  <c r="F161" i="1"/>
  <c r="E161" i="1"/>
  <c r="D161" i="1"/>
  <c r="F160" i="1"/>
  <c r="E160" i="1"/>
  <c r="D160" i="1"/>
  <c r="F159" i="1"/>
  <c r="E159" i="1"/>
  <c r="D159" i="1"/>
  <c r="F158" i="1"/>
  <c r="E158" i="1"/>
  <c r="D158" i="1"/>
  <c r="F157" i="1"/>
  <c r="E157" i="1"/>
  <c r="D157" i="1"/>
  <c r="F156" i="1"/>
  <c r="E156" i="1"/>
  <c r="D156" i="1"/>
  <c r="F155" i="1"/>
  <c r="E155" i="1"/>
  <c r="D155" i="1"/>
  <c r="F152" i="1"/>
  <c r="E152" i="1"/>
  <c r="D152" i="1"/>
  <c r="F151" i="1"/>
  <c r="E151" i="1"/>
  <c r="D151" i="1"/>
  <c r="F148" i="1"/>
  <c r="E148" i="1"/>
  <c r="D148" i="1"/>
  <c r="F147" i="1"/>
  <c r="E147" i="1"/>
  <c r="D147" i="1"/>
  <c r="F146" i="1"/>
  <c r="E146" i="1"/>
  <c r="D146" i="1"/>
  <c r="F142" i="1"/>
  <c r="E142" i="1"/>
  <c r="D142" i="1"/>
  <c r="F141" i="1"/>
  <c r="E141" i="1"/>
  <c r="D141" i="1"/>
  <c r="F140" i="1"/>
  <c r="E140" i="1"/>
  <c r="D140" i="1"/>
  <c r="F139" i="1"/>
  <c r="E139" i="1"/>
  <c r="D139" i="1"/>
  <c r="F138" i="1"/>
  <c r="G138" i="1" s="1"/>
  <c r="E138" i="1"/>
  <c r="D138" i="1"/>
  <c r="F137" i="1"/>
  <c r="E137" i="1"/>
  <c r="D137" i="1"/>
  <c r="F136" i="1"/>
  <c r="E136" i="1"/>
  <c r="D136" i="1"/>
  <c r="G136" i="1" s="1"/>
  <c r="F135" i="1"/>
  <c r="E135" i="1"/>
  <c r="D135" i="1"/>
  <c r="F134" i="1"/>
  <c r="E134" i="1"/>
  <c r="D134" i="1"/>
  <c r="F133" i="1"/>
  <c r="G133" i="1" s="1"/>
  <c r="E133" i="1"/>
  <c r="D133" i="1"/>
  <c r="F132" i="1"/>
  <c r="E132" i="1"/>
  <c r="D132" i="1"/>
  <c r="G132" i="1" s="1"/>
  <c r="F131" i="1"/>
  <c r="E131" i="1"/>
  <c r="D131" i="1"/>
  <c r="F130" i="1"/>
  <c r="E130" i="1"/>
  <c r="D130" i="1"/>
  <c r="F126" i="1"/>
  <c r="E126" i="1"/>
  <c r="D126" i="1"/>
  <c r="G126" i="1" s="1"/>
  <c r="F125" i="1"/>
  <c r="E125" i="1"/>
  <c r="D125" i="1"/>
  <c r="F124" i="1"/>
  <c r="E124" i="1"/>
  <c r="D124" i="1"/>
  <c r="G124" i="1" s="1"/>
  <c r="F123" i="1"/>
  <c r="G123" i="1" s="1"/>
  <c r="E123" i="1"/>
  <c r="D123" i="1"/>
  <c r="F122" i="1"/>
  <c r="E122" i="1"/>
  <c r="D122" i="1"/>
  <c r="F121" i="1"/>
  <c r="E121" i="1"/>
  <c r="D121" i="1"/>
  <c r="F117" i="1"/>
  <c r="E117" i="1"/>
  <c r="D117" i="1"/>
  <c r="F116" i="1"/>
  <c r="E116" i="1"/>
  <c r="D116" i="1"/>
  <c r="F115" i="1"/>
  <c r="E115" i="1"/>
  <c r="D115" i="1"/>
  <c r="F114" i="1"/>
  <c r="E114" i="1"/>
  <c r="D114" i="1"/>
  <c r="F113" i="1"/>
  <c r="E113" i="1"/>
  <c r="D113" i="1"/>
  <c r="F112" i="1"/>
  <c r="E112" i="1"/>
  <c r="D112" i="1"/>
  <c r="F111" i="1"/>
  <c r="E111" i="1"/>
  <c r="D111" i="1"/>
  <c r="F110" i="1"/>
  <c r="E110" i="1"/>
  <c r="D110" i="1"/>
  <c r="F109" i="1"/>
  <c r="E109" i="1"/>
  <c r="D109" i="1"/>
  <c r="F108" i="1"/>
  <c r="E108" i="1"/>
  <c r="D108" i="1"/>
  <c r="F107" i="1"/>
  <c r="E107" i="1"/>
  <c r="D107" i="1"/>
  <c r="F106" i="1"/>
  <c r="E106" i="1"/>
  <c r="D106" i="1"/>
  <c r="F105" i="1"/>
  <c r="E105" i="1"/>
  <c r="D105" i="1"/>
  <c r="F101" i="1"/>
  <c r="E101" i="1"/>
  <c r="D101" i="1"/>
  <c r="F100" i="1"/>
  <c r="E100" i="1"/>
  <c r="D100" i="1"/>
  <c r="F99" i="1"/>
  <c r="E99" i="1"/>
  <c r="D99" i="1"/>
  <c r="F98" i="1"/>
  <c r="E98" i="1"/>
  <c r="D98" i="1"/>
  <c r="D102" i="1" s="1"/>
  <c r="F96" i="1"/>
  <c r="E96" i="1"/>
  <c r="D96" i="1"/>
  <c r="F95" i="1"/>
  <c r="E95" i="1"/>
  <c r="D95" i="1"/>
  <c r="F94" i="1"/>
  <c r="E94" i="1"/>
  <c r="D94" i="1"/>
  <c r="D97" i="1" s="1"/>
  <c r="F93" i="1"/>
  <c r="E93" i="1"/>
  <c r="D93" i="1"/>
  <c r="F90" i="1"/>
  <c r="E90" i="1"/>
  <c r="D90" i="1"/>
  <c r="F87" i="1"/>
  <c r="E87" i="1"/>
  <c r="D87" i="1"/>
  <c r="F86" i="1"/>
  <c r="E86" i="1"/>
  <c r="D86" i="1"/>
  <c r="F85" i="1"/>
  <c r="E85" i="1"/>
  <c r="D85" i="1"/>
  <c r="G85" i="1" s="1"/>
  <c r="F84" i="1"/>
  <c r="G84" i="1" s="1"/>
  <c r="E84" i="1"/>
  <c r="D84" i="1"/>
  <c r="F83" i="1"/>
  <c r="E83" i="1"/>
  <c r="D83" i="1"/>
  <c r="G83" i="1" s="1"/>
  <c r="F82" i="1"/>
  <c r="E82" i="1"/>
  <c r="D82" i="1"/>
  <c r="F81" i="1"/>
  <c r="E81" i="1"/>
  <c r="D81" i="1"/>
  <c r="G81" i="1" s="1"/>
  <c r="F80" i="1"/>
  <c r="E80" i="1"/>
  <c r="D80" i="1"/>
  <c r="F76" i="1"/>
  <c r="E76" i="1"/>
  <c r="D76" i="1"/>
  <c r="F75" i="1"/>
  <c r="E75" i="1"/>
  <c r="D75" i="1"/>
  <c r="F74" i="1"/>
  <c r="E74" i="1"/>
  <c r="D74" i="1"/>
  <c r="F73" i="1"/>
  <c r="E73" i="1"/>
  <c r="D73" i="1"/>
  <c r="F72" i="1"/>
  <c r="E72" i="1"/>
  <c r="D72" i="1"/>
  <c r="G72" i="1" s="1"/>
  <c r="F71" i="1"/>
  <c r="E71" i="1"/>
  <c r="D71" i="1"/>
  <c r="F70" i="1"/>
  <c r="E70" i="1"/>
  <c r="D70" i="1"/>
  <c r="F69" i="1"/>
  <c r="E69" i="1"/>
  <c r="D69" i="1"/>
  <c r="G69" i="1" s="1"/>
  <c r="F63" i="1"/>
  <c r="E63" i="1"/>
  <c r="D63" i="1"/>
  <c r="F62" i="1"/>
  <c r="E62" i="1"/>
  <c r="D62" i="1"/>
  <c r="G62" i="1" s="1"/>
  <c r="F61" i="1"/>
  <c r="E61" i="1"/>
  <c r="D61" i="1"/>
  <c r="F60" i="1"/>
  <c r="E60" i="1"/>
  <c r="D60" i="1"/>
  <c r="F59" i="1"/>
  <c r="E59" i="1"/>
  <c r="D59" i="1"/>
  <c r="F58" i="1"/>
  <c r="E58" i="1"/>
  <c r="D58" i="1"/>
  <c r="F57" i="1"/>
  <c r="E57" i="1"/>
  <c r="D57" i="1"/>
  <c r="F56" i="1"/>
  <c r="E56" i="1"/>
  <c r="D56" i="1"/>
  <c r="F55" i="1"/>
  <c r="E55" i="1"/>
  <c r="D55" i="1"/>
  <c r="F54" i="1"/>
  <c r="E54" i="1"/>
  <c r="D54" i="1"/>
  <c r="F53" i="1"/>
  <c r="G53" i="1" s="1"/>
  <c r="E53" i="1"/>
  <c r="D53" i="1"/>
  <c r="F52" i="1"/>
  <c r="E52" i="1"/>
  <c r="D52" i="1"/>
  <c r="G52" i="1" s="1"/>
  <c r="F51" i="1"/>
  <c r="E51" i="1"/>
  <c r="D51" i="1"/>
  <c r="F50" i="1"/>
  <c r="E50" i="1"/>
  <c r="D50" i="1"/>
  <c r="G50" i="1" s="1"/>
  <c r="F49" i="1"/>
  <c r="E49" i="1"/>
  <c r="D49" i="1"/>
  <c r="F48" i="1"/>
  <c r="G48" i="1" s="1"/>
  <c r="E48" i="1"/>
  <c r="D48" i="1"/>
  <c r="F47" i="1"/>
  <c r="E47" i="1"/>
  <c r="D47" i="1"/>
  <c r="F46" i="1"/>
  <c r="E46" i="1"/>
  <c r="D46" i="1"/>
  <c r="F45" i="1"/>
  <c r="E45" i="1"/>
  <c r="D45" i="1"/>
  <c r="F44" i="1"/>
  <c r="E44" i="1"/>
  <c r="D44" i="1"/>
  <c r="F43" i="1"/>
  <c r="E43" i="1"/>
  <c r="D43" i="1"/>
  <c r="G43" i="1" s="1"/>
  <c r="F42" i="1"/>
  <c r="E42" i="1"/>
  <c r="D42" i="1"/>
  <c r="F41" i="1"/>
  <c r="E41" i="1"/>
  <c r="D41" i="1"/>
  <c r="G41" i="1" s="1"/>
  <c r="F40" i="1"/>
  <c r="G40" i="1" s="1"/>
  <c r="E40" i="1"/>
  <c r="D40" i="1"/>
  <c r="F39" i="1"/>
  <c r="E39" i="1"/>
  <c r="D39" i="1"/>
  <c r="G39" i="1" s="1"/>
  <c r="F38" i="1"/>
  <c r="E38" i="1"/>
  <c r="D38" i="1"/>
  <c r="F37" i="1"/>
  <c r="E37" i="1"/>
  <c r="D37" i="1"/>
  <c r="F36" i="1"/>
  <c r="E36" i="1"/>
  <c r="D36" i="1"/>
  <c r="F35" i="1"/>
  <c r="G35" i="1" s="1"/>
  <c r="E35" i="1"/>
  <c r="D35" i="1"/>
  <c r="F34" i="1"/>
  <c r="E34" i="1"/>
  <c r="D34" i="1"/>
  <c r="G34" i="1" s="1"/>
  <c r="F33" i="1"/>
  <c r="E33" i="1"/>
  <c r="D33" i="1"/>
  <c r="G33" i="1" s="1"/>
  <c r="F32" i="1"/>
  <c r="E32" i="1"/>
  <c r="D32" i="1"/>
  <c r="G32" i="1" s="1"/>
  <c r="F31" i="1"/>
  <c r="E31" i="1"/>
  <c r="D31" i="1"/>
  <c r="G31" i="1" s="1"/>
  <c r="F30" i="1"/>
  <c r="E30" i="1"/>
  <c r="D30" i="1"/>
  <c r="F29" i="1"/>
  <c r="E29" i="1"/>
  <c r="D29" i="1"/>
  <c r="F28" i="1"/>
  <c r="E28" i="1"/>
  <c r="D28" i="1"/>
  <c r="G28" i="1" s="1"/>
  <c r="F27" i="1"/>
  <c r="E27" i="1"/>
  <c r="D27" i="1"/>
  <c r="F26" i="1"/>
  <c r="E26" i="1"/>
  <c r="D26" i="1"/>
  <c r="F25" i="1"/>
  <c r="G25" i="1" s="1"/>
  <c r="E25" i="1"/>
  <c r="D25" i="1"/>
  <c r="F24" i="1"/>
  <c r="E24" i="1"/>
  <c r="D24" i="1"/>
  <c r="F21" i="1"/>
  <c r="E21" i="1"/>
  <c r="D21" i="1"/>
  <c r="F19" i="1"/>
  <c r="E19" i="1"/>
  <c r="D19" i="1"/>
  <c r="F18" i="1"/>
  <c r="E18" i="1"/>
  <c r="D18" i="1"/>
  <c r="F17" i="1"/>
  <c r="E17" i="1"/>
  <c r="D17" i="1"/>
  <c r="F16" i="1"/>
  <c r="E16" i="1"/>
  <c r="D16" i="1"/>
  <c r="G16" i="1" s="1"/>
  <c r="F15" i="1"/>
  <c r="E15" i="1"/>
  <c r="D15" i="1"/>
  <c r="G15" i="1" s="1"/>
  <c r="G14" i="1"/>
  <c r="F14" i="1"/>
  <c r="E14" i="1"/>
  <c r="D14" i="1"/>
  <c r="F13" i="1"/>
  <c r="E13" i="1"/>
  <c r="D13" i="1"/>
  <c r="F12" i="1"/>
  <c r="G12" i="1" s="1"/>
  <c r="E12" i="1"/>
  <c r="D12" i="1"/>
  <c r="F11" i="1"/>
  <c r="E11" i="1"/>
  <c r="D11" i="1"/>
  <c r="G11" i="1" s="1"/>
  <c r="F10" i="1"/>
  <c r="E10" i="1"/>
  <c r="D10" i="1"/>
  <c r="F9" i="1"/>
  <c r="G9" i="1" s="1"/>
  <c r="E9" i="1"/>
  <c r="D9" i="1"/>
  <c r="F8" i="1"/>
  <c r="G8" i="1" s="1"/>
  <c r="E8" i="1"/>
  <c r="D8" i="1"/>
  <c r="F7" i="1"/>
  <c r="E7" i="1"/>
  <c r="D7" i="1"/>
  <c r="F6" i="1"/>
  <c r="E6" i="1"/>
  <c r="D6" i="1"/>
  <c r="G6" i="1" s="1"/>
  <c r="G54" i="1" l="1"/>
  <c r="E77" i="1"/>
  <c r="G71" i="1"/>
  <c r="D88" i="1"/>
  <c r="G82" i="1"/>
  <c r="G90" i="1"/>
  <c r="E102" i="1"/>
  <c r="G125" i="1"/>
  <c r="E143" i="1"/>
  <c r="C198" i="1"/>
  <c r="E211" i="1"/>
  <c r="G225" i="1"/>
  <c r="F237" i="1"/>
  <c r="D251" i="1"/>
  <c r="N7" i="2"/>
  <c r="N9" i="2"/>
  <c r="N10" i="2"/>
  <c r="N11" i="2"/>
  <c r="N12" i="2"/>
  <c r="N13" i="2"/>
  <c r="N15" i="2"/>
  <c r="N17" i="2"/>
  <c r="G26" i="1"/>
  <c r="G51" i="1"/>
  <c r="F77" i="1"/>
  <c r="G74" i="1"/>
  <c r="E88" i="1"/>
  <c r="F102" i="1"/>
  <c r="F143" i="1"/>
  <c r="G139" i="1"/>
  <c r="F198" i="1"/>
  <c r="D211" i="1"/>
  <c r="K19" i="2"/>
  <c r="K26" i="2" s="1"/>
  <c r="C19" i="2"/>
  <c r="C26" i="2" s="1"/>
  <c r="G21" i="1"/>
  <c r="G46" i="1"/>
  <c r="F88" i="1"/>
  <c r="D163" i="1"/>
  <c r="D64" i="1"/>
  <c r="D65" i="1" s="1"/>
  <c r="G65" i="1" s="1"/>
  <c r="D77" i="1"/>
  <c r="G77" i="1" s="1"/>
  <c r="D118" i="1"/>
  <c r="G118" i="1" s="1"/>
  <c r="F118" i="1"/>
  <c r="E163" i="1"/>
  <c r="D198" i="1"/>
  <c r="F211" i="1"/>
  <c r="E251" i="1"/>
  <c r="E19" i="2"/>
  <c r="E26" i="2" s="1"/>
  <c r="M19" i="2"/>
  <c r="M26" i="2" s="1"/>
  <c r="E64" i="1"/>
  <c r="G63" i="1"/>
  <c r="G75" i="1"/>
  <c r="G86" i="1"/>
  <c r="G96" i="1"/>
  <c r="E118" i="1"/>
  <c r="G110" i="1"/>
  <c r="G121" i="1"/>
  <c r="F163" i="1"/>
  <c r="G219" i="1"/>
  <c r="F251" i="1"/>
  <c r="N8" i="2"/>
  <c r="N14" i="2"/>
  <c r="N16" i="2"/>
  <c r="N18" i="2"/>
  <c r="I19" i="2"/>
  <c r="I26" i="2" s="1"/>
  <c r="N26" i="2" s="1"/>
  <c r="E20" i="1"/>
  <c r="F64" i="1"/>
  <c r="F65" i="1" s="1"/>
  <c r="G30" i="1"/>
  <c r="G47" i="1"/>
  <c r="G55" i="1"/>
  <c r="G61" i="1"/>
  <c r="G87" i="1"/>
  <c r="G93" i="1"/>
  <c r="E97" i="1"/>
  <c r="G122" i="1"/>
  <c r="G173" i="1"/>
  <c r="G19" i="2"/>
  <c r="G26" i="2" s="1"/>
  <c r="F20" i="1"/>
  <c r="G27" i="1"/>
  <c r="N19" i="2"/>
  <c r="G88" i="1"/>
  <c r="G251" i="1"/>
  <c r="G80" i="1"/>
  <c r="G94" i="1"/>
  <c r="G24" i="1"/>
  <c r="F97" i="1"/>
  <c r="G97" i="1" s="1"/>
  <c r="D143" i="1"/>
  <c r="G143" i="1" s="1"/>
  <c r="D237" i="1"/>
  <c r="G237" i="1" s="1"/>
  <c r="D20" i="1"/>
  <c r="G20" i="1" s="1"/>
  <c r="G64" i="1" l="1"/>
  <c r="G198" i="1"/>
  <c r="E65" i="1"/>
</calcChain>
</file>

<file path=xl/sharedStrings.xml><?xml version="1.0" encoding="utf-8"?>
<sst xmlns="http://schemas.openxmlformats.org/spreadsheetml/2006/main" count="372" uniqueCount="250">
  <si>
    <t xml:space="preserve">                     MISSOULA PUBLIC LIBRARY FY 2021</t>
  </si>
  <si>
    <t>STATISTICS REPORT FOR THE MONTH OF</t>
  </si>
  <si>
    <t xml:space="preserve">JUNE </t>
  </si>
  <si>
    <t>2021</t>
  </si>
  <si>
    <t>Current</t>
  </si>
  <si>
    <t xml:space="preserve">Year </t>
  </si>
  <si>
    <t>Same Month</t>
  </si>
  <si>
    <t>% of last yr month</t>
  </si>
  <si>
    <t>Month</t>
  </si>
  <si>
    <t>Tally</t>
  </si>
  <si>
    <t>Last Year</t>
  </si>
  <si>
    <t>to current month</t>
  </si>
  <si>
    <t>CIRCULATION:</t>
  </si>
  <si>
    <t>INSTRUCTIONS</t>
  </si>
  <si>
    <t xml:space="preserve"> Main-Missoula</t>
  </si>
  <si>
    <t>1.  Change month and year in B2 and B3 as needed</t>
  </si>
  <si>
    <t xml:space="preserve"> Big Sky</t>
  </si>
  <si>
    <t>2.  Select Columns B, C and D</t>
  </si>
  <si>
    <t xml:space="preserve"> Frenchtown </t>
  </si>
  <si>
    <t>3.  Use Edit - Find and Replace to change Monthly!AY to Monthly!(column letter where current month draws data in the Worksheet Monthly).</t>
  </si>
  <si>
    <t xml:space="preserve"> Lolo</t>
  </si>
  <si>
    <t>4.  Select Columns E and F</t>
  </si>
  <si>
    <t xml:space="preserve"> Potomac </t>
  </si>
  <si>
    <t>5.  Use Edit - Find and Replace to change Monthly!AM to Monthly!(column letter where previous year's month draws data in the Worksheet Monthly).</t>
  </si>
  <si>
    <t xml:space="preserve"> Seeley Lake</t>
  </si>
  <si>
    <t>6.  At the end of the fiscal year, change the Year Tally data:</t>
  </si>
  <si>
    <t xml:space="preserve"> Swan Valley  </t>
  </si>
  <si>
    <t>--Select column E</t>
  </si>
  <si>
    <t xml:space="preserve"> Wow Bus</t>
  </si>
  <si>
    <t>--Use Edit - Find and Replace to change Fiscal!C to Fiscal!(column letter where new fiscal year draws data from in Worksheet Fiscal).</t>
  </si>
  <si>
    <t xml:space="preserve"> Ephemeral Check Out </t>
  </si>
  <si>
    <t xml:space="preserve"> Downloadable Audio</t>
  </si>
  <si>
    <t xml:space="preserve"> Downloadable Ebooks</t>
  </si>
  <si>
    <t>write "unavailable" not n/a (not applicable)</t>
  </si>
  <si>
    <t xml:space="preserve">  Axis 360 Audio &amp; Ebooks</t>
  </si>
  <si>
    <t xml:space="preserve">  Axis 360 Ebooks</t>
  </si>
  <si>
    <t xml:space="preserve"> ILL Photocopies </t>
  </si>
  <si>
    <t>Total</t>
  </si>
  <si>
    <t>CURBSIDE SERVICES (main bldg &amp; branches)</t>
  </si>
  <si>
    <t xml:space="preserve">DATABASE RETRIEVALS </t>
  </si>
  <si>
    <t>Ancestry.com</t>
  </si>
  <si>
    <t xml:space="preserve">Auto Repair </t>
  </si>
  <si>
    <t>Biography Resource Center</t>
  </si>
  <si>
    <t>Biography in Context</t>
  </si>
  <si>
    <t>Bookflix</t>
  </si>
  <si>
    <t>Chilton Library</t>
  </si>
  <si>
    <t>ConsumerReports.org</t>
  </si>
  <si>
    <t>EBSCO Ebook Collection</t>
  </si>
  <si>
    <t xml:space="preserve">EBSCO Research Databases </t>
  </si>
  <si>
    <t>Explora (new)</t>
  </si>
  <si>
    <t>Creativebug (new)</t>
  </si>
  <si>
    <t>Flipster</t>
  </si>
  <si>
    <t>Gale Virtual Reference Library</t>
  </si>
  <si>
    <t>General OneFile</t>
  </si>
  <si>
    <t>Health and Wellness Resource Center</t>
  </si>
  <si>
    <t xml:space="preserve">Heritage Quest  </t>
  </si>
  <si>
    <t xml:space="preserve">Hobbie &amp; Crafts </t>
  </si>
  <si>
    <t xml:space="preserve">Home Improvement </t>
  </si>
  <si>
    <t>InfoTrac Newsstand (new)</t>
  </si>
  <si>
    <t>JSTOR</t>
  </si>
  <si>
    <t>Gale in Context: Elementary (was Kids Info Bits)</t>
  </si>
  <si>
    <t>Kanopy</t>
  </si>
  <si>
    <t>Mango Languages</t>
  </si>
  <si>
    <t>Missoulian Index</t>
  </si>
  <si>
    <t>MT Statewide Library Resources -Ebsco Discovery Svc</t>
  </si>
  <si>
    <t>Morning Star</t>
  </si>
  <si>
    <t>National Geographics for Kids</t>
  </si>
  <si>
    <t>NextReads  (library aware)</t>
  </si>
  <si>
    <t xml:space="preserve">Novelist K-8 </t>
  </si>
  <si>
    <t>Novelist Plus - catalog link</t>
  </si>
  <si>
    <t>Novelist Plus - database link</t>
  </si>
  <si>
    <t>Primary Search (new)</t>
  </si>
  <si>
    <t xml:space="preserve">Readers Guide to Periodical Lit Retro </t>
  </si>
  <si>
    <t>Gale in Context: Middle School (was Research in Context)</t>
  </si>
  <si>
    <t>Small Engine Repair Ref Center</t>
  </si>
  <si>
    <t>Student Research Center</t>
  </si>
  <si>
    <t>Value Line</t>
  </si>
  <si>
    <t>Vital Records Index</t>
  </si>
  <si>
    <t>Worldcat   (now called First Search)</t>
  </si>
  <si>
    <t xml:space="preserve">Worldcat.org </t>
  </si>
  <si>
    <t>Total Circulation and Database</t>
  </si>
  <si>
    <t>Partners to MPL</t>
  </si>
  <si>
    <t>Main</t>
  </si>
  <si>
    <t>Big Sky</t>
  </si>
  <si>
    <t>Frenchtown</t>
  </si>
  <si>
    <t>Lolo</t>
  </si>
  <si>
    <t>Potomac</t>
  </si>
  <si>
    <t>Seeley Lake</t>
  </si>
  <si>
    <t>Swan Valley</t>
  </si>
  <si>
    <t>WOW</t>
  </si>
  <si>
    <t>Partners from MPL</t>
  </si>
  <si>
    <t>Total holds placed</t>
  </si>
  <si>
    <t>INTERLIBRARY LOANS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</si>
  <si>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Lender in State </t>
    </r>
  </si>
  <si>
    <t xml:space="preserve">     Out of State</t>
  </si>
  <si>
    <t xml:space="preserve">     Branches</t>
  </si>
  <si>
    <t xml:space="preserve">     Article Exchange</t>
  </si>
  <si>
    <r>
      <rPr>
        <sz val="11"/>
        <rFont val="Calibri"/>
        <family val="2"/>
        <scheme val="minor"/>
      </rPr>
      <t>ILL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Borrowed in State </t>
    </r>
  </si>
  <si>
    <t>COMPUTER USAGE:</t>
  </si>
  <si>
    <t xml:space="preserve">Web Alley, Public Internet Sessions        </t>
  </si>
  <si>
    <t xml:space="preserve">Web Alley, Express Stations                    </t>
  </si>
  <si>
    <t>Childrens-Sessions</t>
  </si>
  <si>
    <t>YA-Sessions</t>
  </si>
  <si>
    <t>Computer Rooms</t>
  </si>
  <si>
    <t>Wireless hotspots- up and downstairs</t>
  </si>
  <si>
    <t xml:space="preserve">Big Sky </t>
  </si>
  <si>
    <t xml:space="preserve">Frenchtown </t>
  </si>
  <si>
    <t xml:space="preserve">Lolo </t>
  </si>
  <si>
    <t>Social Media</t>
  </si>
  <si>
    <t>Facebook likes per month</t>
  </si>
  <si>
    <t>Facebook "engaged users" per month</t>
  </si>
  <si>
    <t>Blog hits</t>
  </si>
  <si>
    <t>Website hits-www.</t>
  </si>
  <si>
    <t>New West Event page</t>
  </si>
  <si>
    <t>New West Featured Venue ad</t>
  </si>
  <si>
    <t>Other</t>
  </si>
  <si>
    <t>Reference Questions:</t>
  </si>
  <si>
    <t>Childrens</t>
  </si>
  <si>
    <t>YA</t>
  </si>
  <si>
    <t xml:space="preserve">Accounts phone </t>
  </si>
  <si>
    <t>Reference Desk, phone &amp; chat</t>
  </si>
  <si>
    <t xml:space="preserve">Homebound </t>
  </si>
  <si>
    <t>LOW</t>
  </si>
  <si>
    <t>Reference Services:</t>
  </si>
  <si>
    <t xml:space="preserve">Exam proctored </t>
  </si>
  <si>
    <t>Passports</t>
  </si>
  <si>
    <t>Notary Services</t>
  </si>
  <si>
    <t>AB Room</t>
  </si>
  <si>
    <t>Questions answered by AB Room Volunteers</t>
  </si>
  <si>
    <t xml:space="preserve">Items shelved by monitors </t>
  </si>
  <si>
    <t>People entering building</t>
  </si>
  <si>
    <t>Missoula Main</t>
  </si>
  <si>
    <t xml:space="preserve">Seeley Lake </t>
  </si>
  <si>
    <t>Programming</t>
  </si>
  <si>
    <t>#</t>
  </si>
  <si>
    <t xml:space="preserve"># </t>
  </si>
  <si>
    <t>yearly</t>
  </si>
  <si>
    <t># programs</t>
  </si>
  <si>
    <t># attending</t>
  </si>
  <si>
    <t>Kids:</t>
  </si>
  <si>
    <t>programs</t>
  </si>
  <si>
    <t>attending</t>
  </si>
  <si>
    <t>last year</t>
  </si>
  <si>
    <t xml:space="preserve">     Story Time</t>
  </si>
  <si>
    <t xml:space="preserve">     Tiny Tales</t>
  </si>
  <si>
    <t xml:space="preserve">     Legos</t>
  </si>
  <si>
    <t xml:space="preserve">     Adult Storytime</t>
  </si>
  <si>
    <t xml:space="preserve">     SpectrUM Exhibit (available at all times)</t>
  </si>
  <si>
    <t xml:space="preserve">     Miscellaneous programming</t>
  </si>
  <si>
    <t>Young Adult</t>
  </si>
  <si>
    <t>Branches:</t>
  </si>
  <si>
    <t xml:space="preserve">     Big Sky</t>
  </si>
  <si>
    <t xml:space="preserve">     Frenchtown</t>
  </si>
  <si>
    <t xml:space="preserve">     Lolo</t>
  </si>
  <si>
    <t xml:space="preserve">     Potomac</t>
  </si>
  <si>
    <t xml:space="preserve">     Seeley Lake</t>
  </si>
  <si>
    <t xml:space="preserve">     Swan Valley</t>
  </si>
  <si>
    <t>Adult Movies</t>
  </si>
  <si>
    <t xml:space="preserve">Cheap Date Night:  </t>
  </si>
  <si>
    <t xml:space="preserve">World Wide Cinema </t>
  </si>
  <si>
    <t>Book Groups</t>
  </si>
  <si>
    <t>Other Adult Programming</t>
  </si>
  <si>
    <t>Computer Classes - # classes/# attendees</t>
  </si>
  <si>
    <t>Maker Space</t>
  </si>
  <si>
    <t>Miscellaneous</t>
  </si>
  <si>
    <t>VOLUNTEERS</t>
  </si>
  <si>
    <t>Maker Space volunteers/ hours</t>
  </si>
  <si>
    <t>YA volunteer hours</t>
  </si>
  <si>
    <t>Other volunteer hours</t>
  </si>
  <si>
    <t>MEETING ROOM USES:</t>
  </si>
  <si>
    <t xml:space="preserve">  MPL Programs </t>
  </si>
  <si>
    <t xml:space="preserve">  Non-MPL Programs </t>
  </si>
  <si>
    <t>Cataloging Stats</t>
  </si>
  <si>
    <t>Discards</t>
  </si>
  <si>
    <t xml:space="preserve">Gifts added                                                        </t>
  </si>
  <si>
    <t>Materials added - print</t>
  </si>
  <si>
    <t>Materials added - non-print</t>
  </si>
  <si>
    <t>Books mended</t>
  </si>
  <si>
    <t>AV new cases</t>
  </si>
  <si>
    <t>AV polished</t>
  </si>
  <si>
    <t>Cases shipped to Thrift Books</t>
  </si>
  <si>
    <t>1callnow - reached</t>
  </si>
  <si>
    <t>New Users</t>
  </si>
  <si>
    <t>MONEY RECEIVED</t>
  </si>
  <si>
    <t xml:space="preserve">Fines/Copies                                             </t>
  </si>
  <si>
    <t>Lost &amp; Damaged Books</t>
  </si>
  <si>
    <t>ILL</t>
  </si>
  <si>
    <t>Fax</t>
  </si>
  <si>
    <t>Web Alley</t>
  </si>
  <si>
    <t>Reference</t>
  </si>
  <si>
    <t xml:space="preserve">Home Delivery </t>
  </si>
  <si>
    <t>Green Book Bags</t>
  </si>
  <si>
    <t xml:space="preserve">Passports  </t>
  </si>
  <si>
    <t>Shoulder bags</t>
  </si>
  <si>
    <t>Unique Collection</t>
  </si>
  <si>
    <t xml:space="preserve">Friends of the Library  </t>
  </si>
  <si>
    <t xml:space="preserve">Foundation </t>
  </si>
  <si>
    <t>Statistics June</t>
  </si>
  <si>
    <t>CURRENT FISCAL YEAR-TO-DATE STATISTICS REPORT FOR FY 21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</si>
  <si>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</si>
  <si>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</si>
  <si>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</si>
  <si>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</si>
  <si>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</si>
  <si>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</si>
  <si>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 xml:space="preserve">  Fax</t>
  </si>
  <si>
    <t>Delivery</t>
  </si>
  <si>
    <t>Book Bags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</si>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</sst>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$-409]mmmm\-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Fill="1" applyAlignment="1">
      <alignment vertical="top"/>
    </xf>
    <xf numFmtId="0" fontId="0" fillId="2" borderId="0" xfId="0" applyFill="1" applyAlignment="1">
      <alignment horizontal="righ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0" fillId="0" borderId="0" xfId="0" applyFill="1" applyAlignment="1">
      <alignment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Fill="1" applyBorder="1" applyAlignment="1">
      <alignment vertical="top"/>
    </xf>
    <xf numFmtId="3" fontId="0" fillId="0" borderId="4" xfId="0" applyNumberFormat="1" applyFill="1" applyBorder="1" applyAlignment="1">
      <alignment vertical="top"/>
    </xf>
    <xf numFmtId="3" fontId="0" fillId="0" borderId="4" xfId="0" applyNumberFormat="1" applyFill="1" applyBorder="1" applyAlignment="1">
      <alignment horizontal="right" vertical="top"/>
    </xf>
    <xf numFmtId="9" fontId="3" fillId="0" borderId="4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5" xfId="0" applyBorder="1" applyAlignment="1">
      <alignment vertical="top"/>
    </xf>
    <xf numFmtId="0" fontId="4" fillId="0" borderId="0" xfId="0" applyFont="1" applyBorder="1" applyAlignment="1">
      <alignment horizontal="right" vertical="top"/>
    </xf>
    <xf numFmtId="0" fontId="2" fillId="0" borderId="6" xfId="0" applyFont="1" applyFill="1" applyBorder="1" applyAlignment="1">
      <alignment vertical="top"/>
    </xf>
    <xf numFmtId="3" fontId="0" fillId="3" borderId="4" xfId="0" applyNumberFormat="1" applyFill="1" applyBorder="1" applyAlignment="1">
      <alignment vertical="top"/>
    </xf>
    <xf numFmtId="3" fontId="0" fillId="3" borderId="4" xfId="0" applyNumberFormat="1" applyFill="1" applyBorder="1" applyAlignment="1">
      <alignment horizontal="right" vertical="top"/>
    </xf>
    <xf numFmtId="3" fontId="0" fillId="0" borderId="1" xfId="0" applyNumberFormat="1" applyBorder="1" applyAlignment="1">
      <alignment vertical="top"/>
    </xf>
    <xf numFmtId="3" fontId="0" fillId="0" borderId="0" xfId="0" applyNumberFormat="1" applyFill="1" applyAlignment="1">
      <alignment vertical="top"/>
    </xf>
    <xf numFmtId="3" fontId="0" fillId="2" borderId="0" xfId="0" applyNumberFormat="1" applyFill="1" applyAlignment="1">
      <alignment horizontal="right" vertical="top"/>
    </xf>
    <xf numFmtId="0" fontId="5" fillId="0" borderId="2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6" xfId="0" applyFill="1" applyBorder="1" applyAlignment="1">
      <alignment vertical="top"/>
    </xf>
    <xf numFmtId="0" fontId="0" fillId="0" borderId="0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3" fillId="0" borderId="5" xfId="0" applyFont="1" applyBorder="1" applyAlignment="1">
      <alignment vertical="top"/>
    </xf>
    <xf numFmtId="0" fontId="0" fillId="0" borderId="7" xfId="0" applyBorder="1" applyAlignment="1">
      <alignment vertical="top"/>
    </xf>
    <xf numFmtId="0" fontId="4" fillId="0" borderId="8" xfId="0" applyFont="1" applyBorder="1" applyAlignment="1">
      <alignment horizontal="right" vertical="top"/>
    </xf>
    <xf numFmtId="0" fontId="0" fillId="0" borderId="0" xfId="0" applyAlignment="1"/>
    <xf numFmtId="0" fontId="0" fillId="0" borderId="0" xfId="0" applyAlignment="1">
      <alignment horizontal="right"/>
    </xf>
    <xf numFmtId="3" fontId="0" fillId="0" borderId="3" xfId="0" applyNumberFormat="1" applyFill="1" applyBorder="1" applyAlignment="1">
      <alignment vertical="top"/>
    </xf>
    <xf numFmtId="0" fontId="0" fillId="0" borderId="8" xfId="0" applyBorder="1" applyAlignment="1">
      <alignment vertical="top"/>
    </xf>
    <xf numFmtId="0" fontId="2" fillId="0" borderId="9" xfId="0" applyFont="1" applyFill="1" applyBorder="1" applyAlignment="1">
      <alignment horizontal="right" vertical="top"/>
    </xf>
    <xf numFmtId="9" fontId="3" fillId="0" borderId="0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7" xfId="0" applyFont="1" applyBorder="1" applyAlignment="1">
      <alignment vertical="top"/>
    </xf>
    <xf numFmtId="0" fontId="0" fillId="0" borderId="8" xfId="0" applyBorder="1" applyAlignment="1"/>
    <xf numFmtId="0" fontId="0" fillId="0" borderId="9" xfId="0" applyFill="1" applyBorder="1" applyAlignment="1">
      <alignment vertical="top"/>
    </xf>
    <xf numFmtId="0" fontId="0" fillId="0" borderId="7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2" fillId="0" borderId="6" xfId="0" applyFont="1" applyFill="1" applyBorder="1" applyAlignment="1">
      <alignment horizontal="right" vertical="top"/>
    </xf>
    <xf numFmtId="0" fontId="8" fillId="0" borderId="7" xfId="0" applyFont="1" applyBorder="1" applyAlignment="1">
      <alignment vertical="top"/>
    </xf>
    <xf numFmtId="0" fontId="0" fillId="0" borderId="0" xfId="0" applyFont="1" applyAlignment="1">
      <alignment vertical="top"/>
    </xf>
    <xf numFmtId="3" fontId="3" fillId="0" borderId="4" xfId="0" applyNumberFormat="1" applyFont="1" applyFill="1" applyBorder="1" applyAlignment="1">
      <alignment vertical="top"/>
    </xf>
    <xf numFmtId="0" fontId="0" fillId="0" borderId="8" xfId="0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4" fillId="0" borderId="9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0" fontId="2" fillId="0" borderId="0" xfId="0" applyFont="1" applyAlignment="1">
      <alignment horizontal="center"/>
    </xf>
    <xf numFmtId="0" fontId="7" fillId="0" borderId="4" xfId="0" applyFont="1" applyBorder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top"/>
    </xf>
    <xf numFmtId="0" fontId="0" fillId="0" borderId="4" xfId="0" quotePrefix="1" applyFill="1" applyBorder="1" applyAlignment="1">
      <alignment vertical="top"/>
    </xf>
    <xf numFmtId="3" fontId="0" fillId="0" borderId="4" xfId="0" quotePrefix="1" applyNumberFormat="1" applyFill="1" applyBorder="1" applyAlignment="1">
      <alignment horizontal="right" vertical="top"/>
    </xf>
    <xf numFmtId="1" fontId="3" fillId="0" borderId="1" xfId="0" applyNumberFormat="1" applyFont="1" applyFill="1" applyBorder="1" applyAlignment="1">
      <alignment horizontal="center"/>
    </xf>
    <xf numFmtId="0" fontId="0" fillId="0" borderId="4" xfId="0" applyFill="1" applyBorder="1" applyAlignment="1">
      <alignment vertical="top"/>
    </xf>
    <xf numFmtId="0" fontId="0" fillId="0" borderId="4" xfId="0" applyFont="1" applyFill="1" applyBorder="1" applyAlignment="1">
      <alignment vertical="top"/>
    </xf>
    <xf numFmtId="3" fontId="0" fillId="0" borderId="11" xfId="0" quotePrefix="1" applyNumberFormat="1" applyFill="1" applyBorder="1" applyAlignment="1">
      <alignment horizontal="right" vertical="top"/>
    </xf>
    <xf numFmtId="3" fontId="0" fillId="0" borderId="11" xfId="0" applyNumberFormat="1" applyFill="1" applyBorder="1" applyAlignment="1">
      <alignment vertical="top"/>
    </xf>
    <xf numFmtId="0" fontId="0" fillId="0" borderId="5" xfId="0" applyFont="1" applyBorder="1" applyAlignment="1"/>
    <xf numFmtId="0" fontId="0" fillId="0" borderId="12" xfId="0" applyFont="1" applyFill="1" applyBorder="1" applyAlignment="1">
      <alignment vertical="top"/>
    </xf>
    <xf numFmtId="0" fontId="0" fillId="0" borderId="13" xfId="0" applyBorder="1" applyAlignment="1"/>
    <xf numFmtId="1" fontId="0" fillId="0" borderId="13" xfId="0" applyNumberFormat="1" applyBorder="1" applyAlignment="1"/>
    <xf numFmtId="0" fontId="0" fillId="0" borderId="7" xfId="0" applyFon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1" fontId="3" fillId="0" borderId="8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3" fontId="0" fillId="0" borderId="9" xfId="0" applyNumberFormat="1" applyFill="1" applyBorder="1" applyAlignment="1">
      <alignment vertical="top"/>
    </xf>
    <xf numFmtId="1" fontId="3" fillId="0" borderId="0" xfId="0" applyNumberFormat="1" applyFont="1" applyFill="1" applyAlignment="1">
      <alignment vertical="top"/>
    </xf>
    <xf numFmtId="3" fontId="0" fillId="0" borderId="0" xfId="0" quotePrefix="1" applyNumberFormat="1" applyFill="1" applyAlignment="1">
      <alignment vertical="top"/>
    </xf>
    <xf numFmtId="0" fontId="4" fillId="0" borderId="8" xfId="0" applyFont="1" applyBorder="1" applyAlignment="1">
      <alignment vertical="top"/>
    </xf>
    <xf numFmtId="0" fontId="4" fillId="0" borderId="8" xfId="0" applyFont="1" applyFill="1" applyBorder="1" applyAlignment="1">
      <alignment horizontal="center" vertical="top"/>
    </xf>
    <xf numFmtId="0" fontId="0" fillId="0" borderId="4" xfId="0" applyBorder="1" applyAlignment="1">
      <alignment vertical="top"/>
    </xf>
    <xf numFmtId="0" fontId="2" fillId="0" borderId="7" xfId="0" applyFont="1" applyBorder="1" applyAlignment="1">
      <alignment horizontal="right" vertical="top"/>
    </xf>
    <xf numFmtId="3" fontId="0" fillId="3" borderId="4" xfId="0" applyNumberFormat="1" applyFill="1" applyBorder="1" applyAlignment="1">
      <alignment horizontal="center" vertical="top"/>
    </xf>
    <xf numFmtId="10" fontId="3" fillId="0" borderId="4" xfId="0" applyNumberFormat="1" applyFont="1" applyFill="1" applyBorder="1" applyAlignment="1">
      <alignment horizontal="center"/>
    </xf>
    <xf numFmtId="0" fontId="0" fillId="0" borderId="1" xfId="0" applyFont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0" fillId="0" borderId="9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2" fillId="0" borderId="9" xfId="0" applyFont="1" applyFill="1" applyBorder="1" applyAlignment="1">
      <alignment vertical="top"/>
    </xf>
    <xf numFmtId="44" fontId="0" fillId="0" borderId="4" xfId="1" applyFont="1" applyFill="1" applyBorder="1" applyAlignment="1">
      <alignment vertical="top"/>
    </xf>
    <xf numFmtId="44" fontId="0" fillId="3" borderId="4" xfId="1" applyFont="1" applyFill="1" applyBorder="1" applyAlignment="1">
      <alignment vertical="top"/>
    </xf>
    <xf numFmtId="0" fontId="9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/>
    <xf numFmtId="0" fontId="4" fillId="0" borderId="0" xfId="0" applyFont="1" applyAlignment="1"/>
    <xf numFmtId="0" fontId="3" fillId="0" borderId="0" xfId="0" applyFont="1" applyBorder="1" applyAlignment="1"/>
    <xf numFmtId="164" fontId="4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4" fontId="4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right"/>
    </xf>
    <xf numFmtId="4" fontId="3" fillId="0" borderId="4" xfId="0" applyNumberFormat="1" applyFont="1" applyBorder="1" applyAlignment="1"/>
    <xf numFmtId="4" fontId="3" fillId="0" borderId="4" xfId="0" applyNumberFormat="1" applyFont="1" applyBorder="1" applyAlignment="1">
      <alignment horizontal="right" vertical="justify"/>
    </xf>
    <xf numFmtId="0" fontId="4" fillId="0" borderId="4" xfId="0" applyFont="1" applyBorder="1" applyAlignment="1">
      <alignment horizontal="right"/>
    </xf>
    <xf numFmtId="4" fontId="3" fillId="0" borderId="0" xfId="0" applyNumberFormat="1" applyFont="1" applyAlignment="1"/>
    <xf numFmtId="0" fontId="9" fillId="0" borderId="0" xfId="0" applyFont="1" applyBorder="1" applyAlignment="1"/>
    <xf numFmtId="0" fontId="3" fillId="0" borderId="0" xfId="0" applyFont="1" applyAlignment="1">
      <alignment horizontal="center"/>
    </xf>
    <xf numFmtId="0" fontId="4" fillId="0" borderId="4" xfId="0" applyFont="1" applyBorder="1" applyAlignment="1"/>
    <xf numFmtId="40" fontId="3" fillId="0" borderId="4" xfId="0" applyNumberFormat="1" applyFont="1" applyBorder="1" applyAlignment="1">
      <alignment horizontal="right" vertical="justify"/>
    </xf>
    <xf numFmtId="0" fontId="3" fillId="0" borderId="4" xfId="0" applyFont="1" applyBorder="1" applyAlignment="1">
      <alignment horizontal="right" vertical="justify"/>
    </xf>
    <xf numFmtId="0" fontId="4" fillId="0" borderId="4" xfId="0" applyFont="1" applyFill="1" applyBorder="1" applyAlignment="1"/>
    <xf numFmtId="4" fontId="3" fillId="0" borderId="4" xfId="0" applyNumberFormat="1" applyFont="1" applyFill="1" applyBorder="1" applyAlignment="1" applyProtection="1">
      <alignment horizontal="right" vertical="justify"/>
      <protection locked="0"/>
    </xf>
    <xf numFmtId="4" fontId="4" fillId="0" borderId="4" xfId="0" applyNumberFormat="1" applyFont="1" applyBorder="1" applyAlignment="1"/>
    <xf numFmtId="0" fontId="3" fillId="0" borderId="4" xfId="0" applyFont="1" applyBorder="1" applyAlignment="1"/>
    <xf numFmtId="4" fontId="3" fillId="0" borderId="4" xfId="0" applyNumberFormat="1" applyFont="1" applyBorder="1" applyAlignment="1" applyProtection="1">
      <alignment horizontal="right" vertical="justify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re\Common\Administration\Board%20Meetings-REPORTS\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 Sources"/>
      <sheetName val="Fiscal"/>
      <sheetName val="Monthly"/>
      <sheetName val="Template"/>
      <sheetName val="Fiscal stats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</sheetNames>
    <sheetDataSet>
      <sheetData sheetId="0"/>
      <sheetData sheetId="1">
        <row r="3">
          <cell r="G3">
            <v>211122</v>
          </cell>
        </row>
        <row r="4">
          <cell r="G4">
            <v>1684</v>
          </cell>
        </row>
        <row r="5">
          <cell r="G5">
            <v>1230</v>
          </cell>
        </row>
        <row r="6">
          <cell r="G6">
            <v>1700</v>
          </cell>
        </row>
        <row r="7">
          <cell r="G7">
            <v>3426</v>
          </cell>
        </row>
        <row r="8">
          <cell r="G8">
            <v>2928</v>
          </cell>
        </row>
        <row r="9">
          <cell r="G9">
            <v>2381</v>
          </cell>
        </row>
        <row r="10">
          <cell r="G10">
            <v>0</v>
          </cell>
        </row>
        <row r="11">
          <cell r="G11">
            <v>1548</v>
          </cell>
        </row>
        <row r="12">
          <cell r="G12">
            <v>101656</v>
          </cell>
        </row>
        <row r="13">
          <cell r="G13">
            <v>81127</v>
          </cell>
        </row>
        <row r="14">
          <cell r="G14">
            <v>1132</v>
          </cell>
        </row>
        <row r="15">
          <cell r="G15">
            <v>0</v>
          </cell>
        </row>
        <row r="16">
          <cell r="G16">
            <v>0</v>
          </cell>
        </row>
        <row r="18">
          <cell r="G18">
            <v>28178</v>
          </cell>
        </row>
        <row r="22">
          <cell r="G22">
            <v>9955</v>
          </cell>
        </row>
        <row r="23">
          <cell r="C23">
            <v>197</v>
          </cell>
        </row>
        <row r="24">
          <cell r="C24">
            <v>0</v>
          </cell>
        </row>
        <row r="25">
          <cell r="G25">
            <v>121</v>
          </cell>
        </row>
        <row r="26">
          <cell r="G26">
            <v>47</v>
          </cell>
        </row>
        <row r="27">
          <cell r="G27">
            <v>0</v>
          </cell>
        </row>
        <row r="28">
          <cell r="G28">
            <v>952</v>
          </cell>
        </row>
        <row r="29">
          <cell r="G29">
            <v>174</v>
          </cell>
        </row>
        <row r="30">
          <cell r="C30">
            <v>34</v>
          </cell>
        </row>
        <row r="31">
          <cell r="C31">
            <v>1099</v>
          </cell>
        </row>
        <row r="32">
          <cell r="C32">
            <v>0</v>
          </cell>
        </row>
        <row r="33">
          <cell r="G33">
            <v>1245</v>
          </cell>
        </row>
        <row r="34">
          <cell r="G34">
            <v>50</v>
          </cell>
        </row>
        <row r="35">
          <cell r="G35">
            <v>222</v>
          </cell>
        </row>
        <row r="36">
          <cell r="G36">
            <v>0</v>
          </cell>
        </row>
        <row r="37">
          <cell r="G37">
            <v>2631</v>
          </cell>
        </row>
        <row r="38">
          <cell r="C38">
            <v>460</v>
          </cell>
        </row>
        <row r="39">
          <cell r="C39">
            <v>0</v>
          </cell>
        </row>
        <row r="41">
          <cell r="G41">
            <v>0</v>
          </cell>
        </row>
        <row r="42">
          <cell r="G42">
            <v>76</v>
          </cell>
        </row>
        <row r="43">
          <cell r="G43">
            <v>67</v>
          </cell>
        </row>
        <row r="44">
          <cell r="G44">
            <v>6450</v>
          </cell>
        </row>
        <row r="45">
          <cell r="G45">
            <v>1083</v>
          </cell>
        </row>
        <row r="46">
          <cell r="G46">
            <v>380</v>
          </cell>
        </row>
        <row r="47">
          <cell r="C47">
            <v>172</v>
          </cell>
        </row>
        <row r="48">
          <cell r="G48">
            <v>0</v>
          </cell>
        </row>
        <row r="50">
          <cell r="C50">
            <v>0</v>
          </cell>
        </row>
        <row r="51">
          <cell r="C51">
            <v>227</v>
          </cell>
        </row>
        <row r="52">
          <cell r="G52">
            <v>73</v>
          </cell>
        </row>
        <row r="53">
          <cell r="G53">
            <v>186</v>
          </cell>
        </row>
        <row r="54">
          <cell r="G54">
            <v>938</v>
          </cell>
        </row>
        <row r="55">
          <cell r="C55">
            <v>19</v>
          </cell>
        </row>
        <row r="56">
          <cell r="G56">
            <v>31</v>
          </cell>
        </row>
        <row r="57">
          <cell r="G57">
            <v>12</v>
          </cell>
        </row>
        <row r="59">
          <cell r="C59">
            <v>8</v>
          </cell>
        </row>
        <row r="60">
          <cell r="C60">
            <v>0</v>
          </cell>
        </row>
        <row r="62">
          <cell r="G62">
            <v>5516</v>
          </cell>
        </row>
        <row r="63">
          <cell r="G63">
            <v>606</v>
          </cell>
        </row>
        <row r="64">
          <cell r="G64">
            <v>268</v>
          </cell>
        </row>
        <row r="65">
          <cell r="G65">
            <v>1927</v>
          </cell>
        </row>
        <row r="71">
          <cell r="G71">
            <v>63207</v>
          </cell>
        </row>
        <row r="72">
          <cell r="G72">
            <v>325</v>
          </cell>
        </row>
        <row r="73">
          <cell r="G73">
            <v>1860</v>
          </cell>
        </row>
        <row r="74">
          <cell r="G74">
            <v>1834</v>
          </cell>
        </row>
        <row r="75">
          <cell r="G75">
            <v>140</v>
          </cell>
        </row>
        <row r="76">
          <cell r="G76">
            <v>519</v>
          </cell>
        </row>
        <row r="77">
          <cell r="G77">
            <v>731</v>
          </cell>
        </row>
        <row r="78">
          <cell r="G78">
            <v>2</v>
          </cell>
        </row>
        <row r="80">
          <cell r="G80">
            <v>64494</v>
          </cell>
        </row>
        <row r="81">
          <cell r="G81">
            <v>821</v>
          </cell>
        </row>
        <row r="82">
          <cell r="G82">
            <v>734</v>
          </cell>
        </row>
        <row r="83">
          <cell r="G83">
            <v>2026</v>
          </cell>
        </row>
        <row r="84">
          <cell r="G84">
            <v>198</v>
          </cell>
        </row>
        <row r="85">
          <cell r="G85">
            <v>929</v>
          </cell>
        </row>
        <row r="86">
          <cell r="G86">
            <v>383</v>
          </cell>
        </row>
        <row r="87">
          <cell r="G87">
            <v>2</v>
          </cell>
        </row>
        <row r="88">
          <cell r="G88">
            <v>128425</v>
          </cell>
        </row>
        <row r="91">
          <cell r="G91">
            <v>137</v>
          </cell>
        </row>
        <row r="92">
          <cell r="G92">
            <v>283</v>
          </cell>
        </row>
        <row r="93">
          <cell r="G93">
            <v>0</v>
          </cell>
        </row>
        <row r="94">
          <cell r="G94">
            <v>3</v>
          </cell>
        </row>
        <row r="95">
          <cell r="G95">
            <v>80</v>
          </cell>
        </row>
        <row r="96">
          <cell r="G96">
            <v>218</v>
          </cell>
        </row>
        <row r="97">
          <cell r="G97">
            <v>14</v>
          </cell>
        </row>
        <row r="98">
          <cell r="G98">
            <v>8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16571</v>
          </cell>
        </row>
        <row r="107">
          <cell r="G107">
            <v>0</v>
          </cell>
        </row>
        <row r="108">
          <cell r="G108">
            <v>9</v>
          </cell>
        </row>
        <row r="109">
          <cell r="G109">
            <v>30</v>
          </cell>
        </row>
        <row r="110">
          <cell r="G110">
            <v>6</v>
          </cell>
        </row>
        <row r="111">
          <cell r="G111">
            <v>0</v>
          </cell>
        </row>
        <row r="112">
          <cell r="G112">
            <v>128</v>
          </cell>
        </row>
        <row r="113">
          <cell r="G113">
            <v>0</v>
          </cell>
        </row>
        <row r="117">
          <cell r="G117">
            <v>139542</v>
          </cell>
        </row>
        <row r="118">
          <cell r="G118">
            <v>471412</v>
          </cell>
        </row>
        <row r="119">
          <cell r="G119">
            <v>16</v>
          </cell>
        </row>
        <row r="120">
          <cell r="G120">
            <v>45979</v>
          </cell>
        </row>
        <row r="121">
          <cell r="G121">
            <v>281</v>
          </cell>
        </row>
        <row r="122">
          <cell r="G122">
            <v>806</v>
          </cell>
        </row>
        <row r="125">
          <cell r="G125">
            <v>256</v>
          </cell>
        </row>
        <row r="126">
          <cell r="G126">
            <v>0</v>
          </cell>
        </row>
        <row r="127">
          <cell r="G127">
            <v>25523</v>
          </cell>
        </row>
        <row r="128">
          <cell r="G128">
            <v>4953</v>
          </cell>
        </row>
        <row r="129">
          <cell r="G129">
            <v>54</v>
          </cell>
        </row>
        <row r="130">
          <cell r="G130">
            <v>42</v>
          </cell>
        </row>
        <row r="131">
          <cell r="G131">
            <v>235</v>
          </cell>
        </row>
        <row r="132">
          <cell r="G132">
            <v>45</v>
          </cell>
        </row>
        <row r="133">
          <cell r="G133">
            <v>173</v>
          </cell>
        </row>
        <row r="134">
          <cell r="G134">
            <v>277</v>
          </cell>
        </row>
        <row r="135">
          <cell r="G135">
            <v>352</v>
          </cell>
        </row>
        <row r="136">
          <cell r="G136">
            <v>0</v>
          </cell>
        </row>
        <row r="137">
          <cell r="G137">
            <v>238</v>
          </cell>
        </row>
        <row r="141">
          <cell r="G141">
            <v>2</v>
          </cell>
        </row>
        <row r="142">
          <cell r="G142">
            <v>27</v>
          </cell>
        </row>
        <row r="143">
          <cell r="G143">
            <v>70</v>
          </cell>
        </row>
        <row r="146">
          <cell r="G146">
            <v>0</v>
          </cell>
        </row>
        <row r="147">
          <cell r="G147">
            <v>50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245</v>
          </cell>
        </row>
        <row r="153">
          <cell r="G153">
            <v>537</v>
          </cell>
        </row>
        <row r="154">
          <cell r="G154">
            <v>550</v>
          </cell>
        </row>
        <row r="155">
          <cell r="G155">
            <v>149</v>
          </cell>
        </row>
        <row r="156">
          <cell r="G156">
            <v>1244</v>
          </cell>
        </row>
        <row r="157">
          <cell r="G157">
            <v>0</v>
          </cell>
        </row>
        <row r="163">
          <cell r="E163">
            <v>2030</v>
          </cell>
        </row>
        <row r="165">
          <cell r="E165">
            <v>8629</v>
          </cell>
        </row>
        <row r="167">
          <cell r="E167">
            <v>456</v>
          </cell>
        </row>
        <row r="168">
          <cell r="E168">
            <v>22</v>
          </cell>
        </row>
        <row r="170">
          <cell r="E170">
            <v>4325</v>
          </cell>
        </row>
        <row r="172">
          <cell r="E172">
            <v>5229</v>
          </cell>
        </row>
        <row r="174">
          <cell r="E174">
            <v>586</v>
          </cell>
        </row>
        <row r="176">
          <cell r="E176">
            <v>53</v>
          </cell>
        </row>
        <row r="180">
          <cell r="E180">
            <v>548</v>
          </cell>
        </row>
        <row r="183">
          <cell r="E183">
            <v>1493</v>
          </cell>
        </row>
        <row r="186">
          <cell r="E186">
            <v>171</v>
          </cell>
        </row>
        <row r="189">
          <cell r="E189">
            <v>8</v>
          </cell>
        </row>
        <row r="192">
          <cell r="E192">
            <v>141</v>
          </cell>
        </row>
        <row r="194">
          <cell r="E194">
            <v>183</v>
          </cell>
        </row>
        <row r="195">
          <cell r="E195">
            <v>1</v>
          </cell>
        </row>
        <row r="196">
          <cell r="E196">
            <v>59</v>
          </cell>
        </row>
        <row r="197">
          <cell r="E197">
            <v>6</v>
          </cell>
        </row>
        <row r="198">
          <cell r="E198">
            <v>0</v>
          </cell>
        </row>
        <row r="199">
          <cell r="E199">
            <v>42</v>
          </cell>
        </row>
        <row r="200">
          <cell r="E200">
            <v>58</v>
          </cell>
        </row>
        <row r="201">
          <cell r="E201">
            <v>0</v>
          </cell>
        </row>
        <row r="204">
          <cell r="E204">
            <v>85</v>
          </cell>
        </row>
        <row r="206">
          <cell r="E206">
            <v>2547</v>
          </cell>
        </row>
        <row r="208">
          <cell r="E208">
            <v>2523</v>
          </cell>
        </row>
        <row r="209">
          <cell r="E209">
            <v>396</v>
          </cell>
        </row>
        <row r="210">
          <cell r="E210">
            <v>190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216.5</v>
          </cell>
        </row>
        <row r="227">
          <cell r="G227">
            <v>0</v>
          </cell>
        </row>
        <row r="228">
          <cell r="G228">
            <v>0</v>
          </cell>
        </row>
        <row r="231">
          <cell r="G231">
            <v>24476</v>
          </cell>
        </row>
        <row r="232">
          <cell r="G232">
            <v>705</v>
          </cell>
        </row>
        <row r="233">
          <cell r="G233">
            <v>14629</v>
          </cell>
        </row>
        <row r="234">
          <cell r="G234">
            <v>8355</v>
          </cell>
        </row>
        <row r="235">
          <cell r="G235">
            <v>0</v>
          </cell>
        </row>
        <row r="236">
          <cell r="G236">
            <v>381</v>
          </cell>
        </row>
        <row r="237">
          <cell r="G237">
            <v>1366</v>
          </cell>
        </row>
        <row r="238">
          <cell r="C238">
            <v>0</v>
          </cell>
        </row>
        <row r="239">
          <cell r="G239">
            <v>9128</v>
          </cell>
        </row>
        <row r="242">
          <cell r="G242">
            <v>4552</v>
          </cell>
        </row>
        <row r="243">
          <cell r="G243">
            <v>1</v>
          </cell>
        </row>
        <row r="244">
          <cell r="G244">
            <v>14</v>
          </cell>
        </row>
        <row r="245">
          <cell r="G245">
            <v>141</v>
          </cell>
        </row>
        <row r="246">
          <cell r="G246">
            <v>28</v>
          </cell>
        </row>
        <row r="247">
          <cell r="G247">
            <v>26</v>
          </cell>
        </row>
        <row r="248">
          <cell r="G248">
            <v>21</v>
          </cell>
        </row>
        <row r="249">
          <cell r="G249">
            <v>0</v>
          </cell>
        </row>
        <row r="254">
          <cell r="G254">
            <v>962.45</v>
          </cell>
        </row>
        <row r="255">
          <cell r="G255">
            <v>4020.2599999999998</v>
          </cell>
        </row>
        <row r="256">
          <cell r="G256">
            <v>45</v>
          </cell>
        </row>
        <row r="257">
          <cell r="G257">
            <v>29.25</v>
          </cell>
        </row>
        <row r="258">
          <cell r="G258">
            <v>0</v>
          </cell>
        </row>
        <row r="259">
          <cell r="G259">
            <v>21.75</v>
          </cell>
        </row>
        <row r="260">
          <cell r="G260">
            <v>0</v>
          </cell>
        </row>
        <row r="261">
          <cell r="G261">
            <v>6</v>
          </cell>
        </row>
        <row r="262">
          <cell r="G262">
            <v>1540</v>
          </cell>
        </row>
        <row r="263">
          <cell r="G263">
            <v>0</v>
          </cell>
        </row>
        <row r="264">
          <cell r="G264">
            <v>30</v>
          </cell>
        </row>
        <row r="267">
          <cell r="G267">
            <v>64928.21</v>
          </cell>
        </row>
      </sheetData>
      <sheetData sheetId="2">
        <row r="3">
          <cell r="BJ3">
            <v>6643</v>
          </cell>
          <cell r="BV3">
            <v>40605</v>
          </cell>
        </row>
        <row r="4">
          <cell r="BJ4">
            <v>0</v>
          </cell>
          <cell r="BV4">
            <v>323</v>
          </cell>
        </row>
        <row r="5">
          <cell r="BJ5">
            <v>55</v>
          </cell>
          <cell r="BV5">
            <v>268</v>
          </cell>
        </row>
        <row r="6">
          <cell r="BJ6">
            <v>50</v>
          </cell>
          <cell r="BV6">
            <v>218</v>
          </cell>
        </row>
        <row r="7">
          <cell r="BJ7">
            <v>0</v>
          </cell>
          <cell r="BV7">
            <v>62</v>
          </cell>
        </row>
        <row r="8">
          <cell r="BJ8">
            <v>109</v>
          </cell>
          <cell r="BV8">
            <v>426</v>
          </cell>
        </row>
        <row r="9">
          <cell r="BJ9">
            <v>57</v>
          </cell>
          <cell r="BV9">
            <v>272</v>
          </cell>
        </row>
        <row r="10">
          <cell r="BJ10">
            <v>0</v>
          </cell>
          <cell r="BV10">
            <v>0</v>
          </cell>
        </row>
        <row r="11">
          <cell r="BJ11">
            <v>3</v>
          </cell>
          <cell r="BV11">
            <v>733</v>
          </cell>
        </row>
        <row r="12">
          <cell r="BJ12">
            <v>8341</v>
          </cell>
          <cell r="BV12">
            <v>8794</v>
          </cell>
        </row>
        <row r="13">
          <cell r="BJ13">
            <v>6992</v>
          </cell>
          <cell r="BV13">
            <v>6258</v>
          </cell>
        </row>
        <row r="14">
          <cell r="BV14">
            <v>238</v>
          </cell>
        </row>
        <row r="16">
          <cell r="BJ16">
            <v>0</v>
          </cell>
        </row>
        <row r="18">
          <cell r="BJ18">
            <v>1346</v>
          </cell>
          <cell r="BV18">
            <v>31</v>
          </cell>
        </row>
        <row r="22">
          <cell r="BJ22">
            <v>756</v>
          </cell>
          <cell r="BV22">
            <v>1123</v>
          </cell>
        </row>
        <row r="25">
          <cell r="BJ25">
            <v>10</v>
          </cell>
          <cell r="BV25">
            <v>34</v>
          </cell>
        </row>
        <row r="26">
          <cell r="BJ26">
            <v>58</v>
          </cell>
        </row>
        <row r="28">
          <cell r="BJ28">
            <v>82</v>
          </cell>
          <cell r="BV28">
            <v>67</v>
          </cell>
        </row>
        <row r="29">
          <cell r="BJ29">
            <v>26</v>
          </cell>
          <cell r="BV29">
            <v>10</v>
          </cell>
        </row>
        <row r="33">
          <cell r="BJ33">
            <v>51</v>
          </cell>
          <cell r="BV33">
            <v>99</v>
          </cell>
        </row>
        <row r="34">
          <cell r="BJ34">
            <v>0</v>
          </cell>
          <cell r="BV34">
            <v>2</v>
          </cell>
        </row>
        <row r="35">
          <cell r="BJ35">
            <v>0</v>
          </cell>
          <cell r="BV35">
            <v>62</v>
          </cell>
        </row>
        <row r="37">
          <cell r="BJ37">
            <v>164</v>
          </cell>
          <cell r="BV37">
            <v>275</v>
          </cell>
        </row>
        <row r="42">
          <cell r="BJ42">
            <v>36</v>
          </cell>
          <cell r="BV42">
            <v>1</v>
          </cell>
        </row>
        <row r="43">
          <cell r="BJ43">
            <v>0</v>
          </cell>
          <cell r="BV43">
            <v>5</v>
          </cell>
        </row>
        <row r="44">
          <cell r="BV44">
            <v>870</v>
          </cell>
        </row>
        <row r="45">
          <cell r="BJ45">
            <v>91</v>
          </cell>
          <cell r="BV45">
            <v>65</v>
          </cell>
        </row>
        <row r="46">
          <cell r="BJ46">
            <v>236</v>
          </cell>
          <cell r="BV46">
            <v>29</v>
          </cell>
        </row>
        <row r="48">
          <cell r="BJ48">
            <v>0</v>
          </cell>
        </row>
        <row r="52">
          <cell r="BJ52">
            <v>1</v>
          </cell>
          <cell r="BV52">
            <v>8</v>
          </cell>
        </row>
        <row r="53">
          <cell r="BJ53">
            <v>12</v>
          </cell>
        </row>
        <row r="54">
          <cell r="BJ54">
            <v>54</v>
          </cell>
          <cell r="BV54">
            <v>104</v>
          </cell>
        </row>
        <row r="56">
          <cell r="BV56">
            <v>0</v>
          </cell>
        </row>
        <row r="57">
          <cell r="BJ57">
            <v>0</v>
          </cell>
          <cell r="BV57">
            <v>0</v>
          </cell>
        </row>
        <row r="62">
          <cell r="BV62">
            <v>1073</v>
          </cell>
        </row>
        <row r="63">
          <cell r="BJ63">
            <v>85</v>
          </cell>
          <cell r="BV63">
            <v>28</v>
          </cell>
        </row>
        <row r="64">
          <cell r="BJ64">
            <v>1</v>
          </cell>
          <cell r="BV64">
            <v>42</v>
          </cell>
        </row>
        <row r="65">
          <cell r="BJ65">
            <v>71</v>
          </cell>
          <cell r="BV65">
            <v>156</v>
          </cell>
        </row>
        <row r="71">
          <cell r="BJ71">
            <v>2311</v>
          </cell>
          <cell r="BV71">
            <v>4877</v>
          </cell>
        </row>
        <row r="72">
          <cell r="BJ72">
            <v>0</v>
          </cell>
          <cell r="BV72">
            <v>26</v>
          </cell>
        </row>
        <row r="73">
          <cell r="BJ73">
            <v>107</v>
          </cell>
          <cell r="BV73">
            <v>169</v>
          </cell>
        </row>
        <row r="74">
          <cell r="BJ74">
            <v>66</v>
          </cell>
          <cell r="BV74">
            <v>125</v>
          </cell>
        </row>
        <row r="75">
          <cell r="BJ75">
            <v>0</v>
          </cell>
          <cell r="BV75">
            <v>3</v>
          </cell>
        </row>
        <row r="76">
          <cell r="BJ76">
            <v>33</v>
          </cell>
          <cell r="BV76">
            <v>42</v>
          </cell>
        </row>
        <row r="77">
          <cell r="BJ77">
            <v>27</v>
          </cell>
          <cell r="BV77">
            <v>46</v>
          </cell>
        </row>
        <row r="78">
          <cell r="BJ78">
            <v>0</v>
          </cell>
          <cell r="BV78">
            <v>0</v>
          </cell>
        </row>
        <row r="80">
          <cell r="BJ80">
            <v>3030</v>
          </cell>
          <cell r="BV80">
            <v>5264</v>
          </cell>
        </row>
        <row r="81">
          <cell r="BJ81">
            <v>15</v>
          </cell>
          <cell r="BV81">
            <v>63</v>
          </cell>
        </row>
        <row r="82">
          <cell r="BJ82">
            <v>20</v>
          </cell>
          <cell r="BV82">
            <v>64</v>
          </cell>
        </row>
        <row r="83">
          <cell r="BJ83">
            <v>44</v>
          </cell>
          <cell r="BV83">
            <v>61</v>
          </cell>
        </row>
        <row r="84">
          <cell r="BJ84">
            <v>3</v>
          </cell>
          <cell r="BV84">
            <v>2</v>
          </cell>
        </row>
        <row r="85">
          <cell r="BJ85">
            <v>27</v>
          </cell>
          <cell r="BV85">
            <v>79</v>
          </cell>
        </row>
        <row r="86">
          <cell r="BJ86">
            <v>28</v>
          </cell>
          <cell r="BV86">
            <v>20</v>
          </cell>
        </row>
        <row r="87">
          <cell r="BJ87">
            <v>4</v>
          </cell>
        </row>
        <row r="88">
          <cell r="BJ88">
            <v>6369</v>
          </cell>
          <cell r="BV88">
            <v>9207</v>
          </cell>
        </row>
        <row r="91">
          <cell r="BJ91">
            <v>24</v>
          </cell>
          <cell r="BV91">
            <v>14</v>
          </cell>
        </row>
        <row r="92">
          <cell r="BJ92">
            <v>43</v>
          </cell>
          <cell r="BV92">
            <v>50</v>
          </cell>
        </row>
        <row r="94">
          <cell r="BJ94">
            <v>1</v>
          </cell>
          <cell r="BV94">
            <v>0</v>
          </cell>
        </row>
        <row r="95">
          <cell r="BJ95">
            <v>0</v>
          </cell>
          <cell r="BV95">
            <v>10</v>
          </cell>
        </row>
        <row r="96">
          <cell r="BJ96">
            <v>0</v>
          </cell>
          <cell r="BV96">
            <v>45</v>
          </cell>
        </row>
        <row r="97">
          <cell r="BJ97">
            <v>0</v>
          </cell>
        </row>
        <row r="98">
          <cell r="BJ98">
            <v>0</v>
          </cell>
          <cell r="BV98">
            <v>5</v>
          </cell>
        </row>
        <row r="106">
          <cell r="BJ106">
            <v>23709</v>
          </cell>
        </row>
        <row r="108">
          <cell r="BV108">
            <v>3</v>
          </cell>
        </row>
        <row r="109">
          <cell r="BV109">
            <v>9</v>
          </cell>
        </row>
        <row r="112">
          <cell r="BV112">
            <v>14</v>
          </cell>
        </row>
        <row r="117">
          <cell r="BJ117">
            <v>11005</v>
          </cell>
          <cell r="BV117">
            <v>12769</v>
          </cell>
        </row>
        <row r="118">
          <cell r="BJ118">
            <v>14875</v>
          </cell>
          <cell r="BV118">
            <v>203339</v>
          </cell>
        </row>
        <row r="119">
          <cell r="BJ119">
            <v>8</v>
          </cell>
        </row>
        <row r="120">
          <cell r="BJ120">
            <v>23426</v>
          </cell>
        </row>
        <row r="121">
          <cell r="BJ121">
            <v>41</v>
          </cell>
        </row>
        <row r="122">
          <cell r="BJ122">
            <v>211</v>
          </cell>
        </row>
        <row r="125">
          <cell r="BV125">
            <v>212</v>
          </cell>
        </row>
        <row r="127">
          <cell r="BJ127">
            <v>1328</v>
          </cell>
          <cell r="BV127">
            <v>8172</v>
          </cell>
        </row>
        <row r="128">
          <cell r="BJ128">
            <v>231</v>
          </cell>
          <cell r="BV128">
            <v>1343</v>
          </cell>
        </row>
        <row r="130">
          <cell r="BV130">
            <v>10</v>
          </cell>
        </row>
        <row r="131">
          <cell r="BJ131">
            <v>12</v>
          </cell>
          <cell r="BV131">
            <v>28</v>
          </cell>
        </row>
        <row r="132">
          <cell r="BV132">
            <v>6</v>
          </cell>
        </row>
        <row r="133">
          <cell r="BJ133">
            <v>13</v>
          </cell>
          <cell r="BV133">
            <v>32</v>
          </cell>
        </row>
        <row r="134">
          <cell r="BJ134">
            <v>29</v>
          </cell>
          <cell r="BV134">
            <v>38</v>
          </cell>
        </row>
        <row r="135">
          <cell r="BV135">
            <v>65</v>
          </cell>
        </row>
        <row r="137">
          <cell r="BV137">
            <v>238</v>
          </cell>
        </row>
        <row r="141">
          <cell r="BV141">
            <v>2</v>
          </cell>
        </row>
        <row r="142">
          <cell r="BV142">
            <v>25</v>
          </cell>
        </row>
        <row r="143">
          <cell r="BV143">
            <v>69</v>
          </cell>
        </row>
        <row r="147">
          <cell r="BV147">
            <v>50</v>
          </cell>
        </row>
        <row r="152">
          <cell r="BV152">
            <v>157</v>
          </cell>
        </row>
        <row r="153">
          <cell r="BV153">
            <v>264</v>
          </cell>
        </row>
        <row r="154">
          <cell r="BV154">
            <v>24</v>
          </cell>
        </row>
        <row r="155">
          <cell r="BV155">
            <v>149</v>
          </cell>
        </row>
        <row r="156">
          <cell r="BV156">
            <v>160</v>
          </cell>
        </row>
        <row r="171">
          <cell r="BJ171">
            <v>9</v>
          </cell>
          <cell r="BV171">
            <v>4</v>
          </cell>
        </row>
        <row r="172">
          <cell r="BV172">
            <v>135</v>
          </cell>
        </row>
        <row r="173">
          <cell r="BJ173">
            <v>8</v>
          </cell>
          <cell r="BV173">
            <v>8</v>
          </cell>
        </row>
        <row r="174">
          <cell r="BJ174">
            <v>44</v>
          </cell>
          <cell r="BV174">
            <v>40</v>
          </cell>
        </row>
        <row r="179">
          <cell r="BV179">
            <v>1</v>
          </cell>
        </row>
        <row r="180">
          <cell r="BV180">
            <v>8</v>
          </cell>
        </row>
        <row r="182">
          <cell r="BV182">
            <v>7</v>
          </cell>
        </row>
        <row r="183">
          <cell r="BV183">
            <v>141</v>
          </cell>
        </row>
        <row r="191">
          <cell r="BV191">
            <v>4</v>
          </cell>
        </row>
        <row r="192">
          <cell r="BV192">
            <v>17</v>
          </cell>
        </row>
        <row r="194">
          <cell r="BJ194">
            <v>20</v>
          </cell>
          <cell r="BV194">
            <v>16</v>
          </cell>
        </row>
        <row r="196">
          <cell r="BV196">
            <v>6</v>
          </cell>
        </row>
        <row r="197">
          <cell r="BJ197">
            <v>0</v>
          </cell>
        </row>
        <row r="200">
          <cell r="BJ200">
            <v>4</v>
          </cell>
        </row>
        <row r="207">
          <cell r="BJ207">
            <v>3</v>
          </cell>
          <cell r="BV207">
            <v>8</v>
          </cell>
        </row>
        <row r="208">
          <cell r="BJ208">
            <v>80</v>
          </cell>
          <cell r="BV208">
            <v>91</v>
          </cell>
        </row>
        <row r="224">
          <cell r="BV224">
            <v>216.5</v>
          </cell>
        </row>
        <row r="231">
          <cell r="BJ231">
            <v>3917</v>
          </cell>
        </row>
        <row r="232">
          <cell r="BJ232">
            <v>98</v>
          </cell>
          <cell r="BV232">
            <v>87</v>
          </cell>
        </row>
        <row r="233">
          <cell r="BJ233">
            <v>1780</v>
          </cell>
          <cell r="BV233">
            <v>1258</v>
          </cell>
        </row>
        <row r="234">
          <cell r="BJ234">
            <v>412</v>
          </cell>
          <cell r="BV234">
            <v>4889</v>
          </cell>
        </row>
        <row r="235">
          <cell r="BJ235">
            <v>70</v>
          </cell>
        </row>
        <row r="236">
          <cell r="BJ236">
            <v>183</v>
          </cell>
          <cell r="BV236">
            <v>83</v>
          </cell>
        </row>
        <row r="237">
          <cell r="BJ237">
            <v>0</v>
          </cell>
          <cell r="BV237">
            <v>161</v>
          </cell>
        </row>
        <row r="239">
          <cell r="BJ239">
            <v>500</v>
          </cell>
          <cell r="BV239">
            <v>664</v>
          </cell>
        </row>
        <row r="242">
          <cell r="BJ242">
            <v>143</v>
          </cell>
          <cell r="BV242">
            <v>1254</v>
          </cell>
        </row>
        <row r="243">
          <cell r="BJ243">
            <v>0</v>
          </cell>
          <cell r="BV243">
            <v>0</v>
          </cell>
        </row>
        <row r="244">
          <cell r="BJ244">
            <v>0</v>
          </cell>
          <cell r="BV244">
            <v>1</v>
          </cell>
        </row>
        <row r="245">
          <cell r="BJ245">
            <v>0</v>
          </cell>
          <cell r="BV245">
            <v>2</v>
          </cell>
        </row>
        <row r="246">
          <cell r="BJ246">
            <v>0</v>
          </cell>
          <cell r="BV246">
            <v>0</v>
          </cell>
        </row>
        <row r="247">
          <cell r="BJ247">
            <v>0</v>
          </cell>
          <cell r="BV247">
            <v>8</v>
          </cell>
        </row>
        <row r="248">
          <cell r="BJ248">
            <v>0</v>
          </cell>
          <cell r="BV248">
            <v>3</v>
          </cell>
        </row>
        <row r="249">
          <cell r="BJ249">
            <v>0</v>
          </cell>
          <cell r="BV249">
            <v>0</v>
          </cell>
        </row>
        <row r="254">
          <cell r="BJ254">
            <v>24.21</v>
          </cell>
          <cell r="BK254">
            <v>9</v>
          </cell>
          <cell r="BL254">
            <v>288.5</v>
          </cell>
          <cell r="BM254">
            <v>0</v>
          </cell>
          <cell r="BP254">
            <v>13.85</v>
          </cell>
          <cell r="BQ254">
            <v>10.7</v>
          </cell>
          <cell r="BR254">
            <v>54.4</v>
          </cell>
          <cell r="BS254">
            <v>13.6</v>
          </cell>
          <cell r="BT254">
            <v>7.8</v>
          </cell>
          <cell r="BU254">
            <v>220.85</v>
          </cell>
          <cell r="BV254">
            <v>343.75</v>
          </cell>
        </row>
        <row r="255">
          <cell r="BJ255">
            <v>61.94</v>
          </cell>
          <cell r="BK255">
            <v>104.83</v>
          </cell>
          <cell r="BL255">
            <v>0</v>
          </cell>
          <cell r="BM255">
            <v>61.88</v>
          </cell>
          <cell r="BN255">
            <v>480.39</v>
          </cell>
          <cell r="BO255">
            <v>600.41</v>
          </cell>
          <cell r="BP255">
            <v>167.86</v>
          </cell>
          <cell r="BQ255">
            <v>321.77</v>
          </cell>
          <cell r="BR255">
            <v>333.81</v>
          </cell>
          <cell r="BS255">
            <v>354.68</v>
          </cell>
          <cell r="BT255">
            <v>538.46</v>
          </cell>
          <cell r="BU255">
            <v>534.6</v>
          </cell>
          <cell r="BV255">
            <v>521.57000000000005</v>
          </cell>
        </row>
        <row r="256"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T256">
            <v>14</v>
          </cell>
          <cell r="BU256">
            <v>31</v>
          </cell>
          <cell r="BV256">
            <v>0</v>
          </cell>
        </row>
        <row r="257"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U257">
            <v>6</v>
          </cell>
          <cell r="BV257">
            <v>23.25</v>
          </cell>
        </row>
        <row r="258">
          <cell r="BJ258">
            <v>0</v>
          </cell>
          <cell r="BK258">
            <v>0</v>
          </cell>
          <cell r="BL258">
            <v>0</v>
          </cell>
          <cell r="BM258">
            <v>0</v>
          </cell>
        </row>
        <row r="259"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21.75</v>
          </cell>
        </row>
        <row r="260">
          <cell r="BJ260">
            <v>0</v>
          </cell>
          <cell r="BK260">
            <v>0</v>
          </cell>
          <cell r="BL260">
            <v>0</v>
          </cell>
          <cell r="BM260">
            <v>0</v>
          </cell>
        </row>
        <row r="261"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O261">
            <v>2</v>
          </cell>
          <cell r="BU261">
            <v>4</v>
          </cell>
        </row>
        <row r="262"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210</v>
          </cell>
          <cell r="BU262">
            <v>525</v>
          </cell>
          <cell r="BV262">
            <v>805</v>
          </cell>
        </row>
        <row r="263">
          <cell r="BJ263">
            <v>0</v>
          </cell>
          <cell r="BK263">
            <v>0</v>
          </cell>
          <cell r="BL263">
            <v>0</v>
          </cell>
          <cell r="BM263">
            <v>0</v>
          </cell>
        </row>
        <row r="264">
          <cell r="BJ264">
            <v>10</v>
          </cell>
          <cell r="BK264">
            <v>0</v>
          </cell>
          <cell r="BL264">
            <v>0</v>
          </cell>
          <cell r="BM264">
            <v>0</v>
          </cell>
          <cell r="BN264">
            <v>10</v>
          </cell>
          <cell r="BQ264">
            <v>10</v>
          </cell>
          <cell r="BU264">
            <v>10</v>
          </cell>
        </row>
        <row r="267">
          <cell r="BJ267">
            <v>319.64</v>
          </cell>
          <cell r="BV267">
            <v>6596</v>
          </cell>
        </row>
        <row r="268">
          <cell r="BK268">
            <v>0</v>
          </cell>
          <cell r="BL26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5"/>
  <sheetViews>
    <sheetView view="pageLayout" topLeftCell="A214" zoomScale="85" zoomScaleNormal="100" zoomScaleSheetLayoutView="100" zoomScalePageLayoutView="85" workbookViewId="0">
      <selection activeCell="G256" sqref="G256"/>
    </sheetView>
  </sheetViews>
  <sheetFormatPr defaultRowHeight="15" x14ac:dyDescent="0.25"/>
  <cols>
    <col min="1" max="1" width="53.85546875" bestFit="1" customWidth="1"/>
    <col min="2" max="2" width="10.5703125" customWidth="1"/>
    <col min="3" max="3" width="9.140625" customWidth="1"/>
    <col min="4" max="4" width="11.140625" bestFit="1" customWidth="1"/>
    <col min="5" max="5" width="11.85546875" bestFit="1" customWidth="1"/>
    <col min="6" max="6" width="12.42578125" style="40" bestFit="1" customWidth="1"/>
    <col min="7" max="7" width="17.28515625" bestFit="1" customWidth="1"/>
  </cols>
  <sheetData>
    <row r="1" spans="1:9" x14ac:dyDescent="0.25">
      <c r="A1" s="1"/>
      <c r="B1" s="2" t="s">
        <v>0</v>
      </c>
      <c r="C1" s="1"/>
      <c r="D1" s="1"/>
      <c r="E1" s="1"/>
      <c r="F1" s="3"/>
      <c r="G1" s="4"/>
    </row>
    <row r="2" spans="1:9" x14ac:dyDescent="0.25">
      <c r="A2" s="5" t="s">
        <v>1</v>
      </c>
      <c r="B2" s="6" t="s">
        <v>2</v>
      </c>
      <c r="C2" s="6" t="s">
        <v>3</v>
      </c>
      <c r="D2" s="1"/>
      <c r="E2" s="1"/>
      <c r="F2" s="7"/>
      <c r="G2" s="4"/>
    </row>
    <row r="3" spans="1:9" x14ac:dyDescent="0.25">
      <c r="A3" s="4"/>
      <c r="B3" s="4"/>
      <c r="C3" s="4"/>
      <c r="D3" s="8" t="s">
        <v>4</v>
      </c>
      <c r="E3" s="8" t="s">
        <v>5</v>
      </c>
      <c r="F3" s="9" t="s">
        <v>6</v>
      </c>
      <c r="G3" s="10" t="s">
        <v>7</v>
      </c>
    </row>
    <row r="4" spans="1:9" x14ac:dyDescent="0.25">
      <c r="A4" s="4"/>
      <c r="B4" s="4"/>
      <c r="C4" s="11"/>
      <c r="D4" s="8" t="s">
        <v>8</v>
      </c>
      <c r="E4" s="8" t="s">
        <v>9</v>
      </c>
      <c r="F4" s="9" t="s">
        <v>10</v>
      </c>
      <c r="G4" s="8" t="s">
        <v>11</v>
      </c>
    </row>
    <row r="5" spans="1:9" x14ac:dyDescent="0.25">
      <c r="A5" s="2" t="s">
        <v>12</v>
      </c>
      <c r="B5" s="4"/>
      <c r="C5" s="11"/>
      <c r="D5" s="11"/>
      <c r="E5" s="11"/>
      <c r="F5" s="7"/>
      <c r="G5" s="12"/>
      <c r="I5" s="13" t="s">
        <v>13</v>
      </c>
    </row>
    <row r="6" spans="1:9" x14ac:dyDescent="0.25">
      <c r="A6" s="14" t="s">
        <v>14</v>
      </c>
      <c r="B6" s="15"/>
      <c r="C6" s="16"/>
      <c r="D6" s="17">
        <f>[1]Monthly!BV3</f>
        <v>40605</v>
      </c>
      <c r="E6" s="17">
        <f>[1]Fiscal!G3</f>
        <v>211122</v>
      </c>
      <c r="F6" s="18">
        <f>[1]Monthly!BJ3</f>
        <v>6643</v>
      </c>
      <c r="G6" s="19">
        <f t="shared" ref="G6:G16" si="0">(+D6-F6)/F6</f>
        <v>5.1124491946409751</v>
      </c>
      <c r="I6" t="s">
        <v>15</v>
      </c>
    </row>
    <row r="7" spans="1:9" x14ac:dyDescent="0.25">
      <c r="A7" s="14" t="s">
        <v>16</v>
      </c>
      <c r="B7" s="15"/>
      <c r="C7" s="16"/>
      <c r="D7" s="17">
        <f>[1]Monthly!BV4</f>
        <v>323</v>
      </c>
      <c r="E7" s="17">
        <f>[1]Fiscal!G4</f>
        <v>1684</v>
      </c>
      <c r="F7" s="18">
        <f>[1]Monthly!BJ4</f>
        <v>0</v>
      </c>
      <c r="G7" s="19"/>
      <c r="I7" t="s">
        <v>17</v>
      </c>
    </row>
    <row r="8" spans="1:9" x14ac:dyDescent="0.25">
      <c r="A8" s="14" t="s">
        <v>18</v>
      </c>
      <c r="B8" s="15"/>
      <c r="C8" s="16"/>
      <c r="D8" s="17">
        <f>[1]Monthly!BV5</f>
        <v>268</v>
      </c>
      <c r="E8" s="17">
        <f>[1]Fiscal!G5</f>
        <v>1230</v>
      </c>
      <c r="F8" s="18">
        <f>[1]Monthly!BJ5</f>
        <v>55</v>
      </c>
      <c r="G8" s="19">
        <f t="shared" si="0"/>
        <v>3.8727272727272726</v>
      </c>
      <c r="I8" t="s">
        <v>19</v>
      </c>
    </row>
    <row r="9" spans="1:9" x14ac:dyDescent="0.25">
      <c r="A9" s="14" t="s">
        <v>20</v>
      </c>
      <c r="B9" s="15"/>
      <c r="C9" s="16"/>
      <c r="D9" s="17">
        <f>[1]Monthly!BV6</f>
        <v>218</v>
      </c>
      <c r="E9" s="17">
        <f>[1]Fiscal!G6</f>
        <v>1700</v>
      </c>
      <c r="F9" s="18">
        <f>[1]Monthly!BJ6</f>
        <v>50</v>
      </c>
      <c r="G9" s="19">
        <f t="shared" si="0"/>
        <v>3.36</v>
      </c>
      <c r="I9" t="s">
        <v>21</v>
      </c>
    </row>
    <row r="10" spans="1:9" x14ac:dyDescent="0.25">
      <c r="A10" s="14" t="s">
        <v>22</v>
      </c>
      <c r="B10" s="15"/>
      <c r="C10" s="16"/>
      <c r="D10" s="17">
        <f>[1]Monthly!BV7</f>
        <v>62</v>
      </c>
      <c r="E10" s="17">
        <f>[1]Fiscal!G7</f>
        <v>3426</v>
      </c>
      <c r="F10" s="18">
        <f>[1]Monthly!BJ7</f>
        <v>0</v>
      </c>
      <c r="G10" s="19"/>
      <c r="I10" t="s">
        <v>23</v>
      </c>
    </row>
    <row r="11" spans="1:9" x14ac:dyDescent="0.25">
      <c r="A11" s="14" t="s">
        <v>24</v>
      </c>
      <c r="B11" s="15"/>
      <c r="C11" s="16"/>
      <c r="D11" s="17">
        <f>[1]Monthly!BV8</f>
        <v>426</v>
      </c>
      <c r="E11" s="17">
        <f>[1]Fiscal!G8</f>
        <v>2928</v>
      </c>
      <c r="F11" s="18">
        <f>[1]Monthly!BJ8</f>
        <v>109</v>
      </c>
      <c r="G11" s="19">
        <f t="shared" si="0"/>
        <v>2.9082568807339451</v>
      </c>
      <c r="I11" t="s">
        <v>25</v>
      </c>
    </row>
    <row r="12" spans="1:9" x14ac:dyDescent="0.25">
      <c r="A12" s="14" t="s">
        <v>26</v>
      </c>
      <c r="B12" s="15"/>
      <c r="C12" s="16"/>
      <c r="D12" s="17">
        <f>[1]Monthly!BV9</f>
        <v>272</v>
      </c>
      <c r="E12" s="17">
        <f>[1]Fiscal!G9</f>
        <v>2381</v>
      </c>
      <c r="F12" s="18">
        <f>[1]Monthly!BJ9</f>
        <v>57</v>
      </c>
      <c r="G12" s="19">
        <f t="shared" si="0"/>
        <v>3.7719298245614037</v>
      </c>
      <c r="I12" s="20" t="s">
        <v>27</v>
      </c>
    </row>
    <row r="13" spans="1:9" x14ac:dyDescent="0.25">
      <c r="A13" s="14" t="s">
        <v>28</v>
      </c>
      <c r="B13" s="15"/>
      <c r="C13" s="16"/>
      <c r="D13" s="17">
        <f>[1]Monthly!BV10</f>
        <v>0</v>
      </c>
      <c r="E13" s="17">
        <f>[1]Fiscal!G10</f>
        <v>0</v>
      </c>
      <c r="F13" s="18">
        <f>[1]Monthly!BJ10</f>
        <v>0</v>
      </c>
      <c r="G13" s="19"/>
      <c r="I13" s="20" t="s">
        <v>29</v>
      </c>
    </row>
    <row r="14" spans="1:9" x14ac:dyDescent="0.25">
      <c r="A14" s="14" t="s">
        <v>30</v>
      </c>
      <c r="B14" s="15"/>
      <c r="C14" s="16"/>
      <c r="D14" s="17">
        <f>[1]Monthly!BV11</f>
        <v>733</v>
      </c>
      <c r="E14" s="17">
        <f>[1]Fiscal!G11</f>
        <v>1548</v>
      </c>
      <c r="F14" s="18">
        <f>[1]Monthly!BJ11</f>
        <v>3</v>
      </c>
      <c r="G14" s="19">
        <f t="shared" si="0"/>
        <v>243.33333333333334</v>
      </c>
    </row>
    <row r="15" spans="1:9" x14ac:dyDescent="0.25">
      <c r="A15" s="14" t="s">
        <v>31</v>
      </c>
      <c r="B15" s="15"/>
      <c r="C15" s="16"/>
      <c r="D15" s="17">
        <f>[1]Monthly!BV12</f>
        <v>8794</v>
      </c>
      <c r="E15" s="17">
        <f>[1]Fiscal!G12</f>
        <v>101656</v>
      </c>
      <c r="F15" s="18">
        <f>[1]Monthly!BJ12</f>
        <v>8341</v>
      </c>
      <c r="G15" s="19">
        <f t="shared" si="0"/>
        <v>5.4310034768013431E-2</v>
      </c>
    </row>
    <row r="16" spans="1:9" x14ac:dyDescent="0.25">
      <c r="A16" s="14" t="s">
        <v>32</v>
      </c>
      <c r="B16" s="15"/>
      <c r="C16" s="16"/>
      <c r="D16" s="17">
        <f>[1]Monthly!BV13</f>
        <v>6258</v>
      </c>
      <c r="E16" s="17">
        <f>[1]Fiscal!G13</f>
        <v>81127</v>
      </c>
      <c r="F16" s="18">
        <f>[1]Monthly!BJ13</f>
        <v>6992</v>
      </c>
      <c r="G16" s="19">
        <f t="shared" si="0"/>
        <v>-0.10497711670480549</v>
      </c>
      <c r="I16" t="s">
        <v>33</v>
      </c>
    </row>
    <row r="17" spans="1:7" x14ac:dyDescent="0.25">
      <c r="A17" s="14" t="s">
        <v>34</v>
      </c>
      <c r="B17" s="15"/>
      <c r="C17" s="16"/>
      <c r="D17" s="17">
        <f>[1]Monthly!BV14</f>
        <v>238</v>
      </c>
      <c r="E17" s="17">
        <f>[1]Fiscal!G14</f>
        <v>1132</v>
      </c>
      <c r="F17" s="18">
        <f>[1]Monthly!BJ14</f>
        <v>0</v>
      </c>
      <c r="G17" s="19"/>
    </row>
    <row r="18" spans="1:7" x14ac:dyDescent="0.25">
      <c r="A18" s="14" t="s">
        <v>35</v>
      </c>
      <c r="B18" s="15"/>
      <c r="C18" s="16"/>
      <c r="D18" s="17">
        <f>[1]Monthly!BV15</f>
        <v>0</v>
      </c>
      <c r="E18" s="17">
        <f>[1]Fiscal!G15</f>
        <v>0</v>
      </c>
      <c r="F18" s="18">
        <f>[1]Monthly!BJ15</f>
        <v>0</v>
      </c>
      <c r="G18" s="19"/>
    </row>
    <row r="19" spans="1:7" x14ac:dyDescent="0.25">
      <c r="A19" s="14" t="s">
        <v>36</v>
      </c>
      <c r="B19" s="15"/>
      <c r="C19" s="16"/>
      <c r="D19" s="17">
        <f>[1]Monthly!BV16</f>
        <v>0</v>
      </c>
      <c r="E19" s="17">
        <f>[1]Fiscal!G16</f>
        <v>0</v>
      </c>
      <c r="F19" s="18">
        <f>[1]Monthly!BJ16</f>
        <v>0</v>
      </c>
      <c r="G19" s="19"/>
    </row>
    <row r="20" spans="1:7" x14ac:dyDescent="0.25">
      <c r="A20" s="21"/>
      <c r="B20" s="22"/>
      <c r="C20" s="23" t="s">
        <v>37</v>
      </c>
      <c r="D20" s="24">
        <f>SUM(D6:D19)</f>
        <v>58197</v>
      </c>
      <c r="E20" s="24">
        <f>SUM(E6:E19)</f>
        <v>409934</v>
      </c>
      <c r="F20" s="25">
        <f>SUM(F6:F19)</f>
        <v>22250</v>
      </c>
      <c r="G20" s="19">
        <f>(+D20-F20)/F20</f>
        <v>1.6155955056179776</v>
      </c>
    </row>
    <row r="21" spans="1:7" x14ac:dyDescent="0.25">
      <c r="A21" s="14" t="s">
        <v>38</v>
      </c>
      <c r="B21" s="14"/>
      <c r="C21" s="14"/>
      <c r="D21" s="26">
        <f>[1]Monthly!BV18</f>
        <v>31</v>
      </c>
      <c r="E21" s="14">
        <f>[1]Fiscal!G18</f>
        <v>28178</v>
      </c>
      <c r="F21" s="26">
        <f>[1]Monthly!BJ18</f>
        <v>1346</v>
      </c>
      <c r="G21" s="19">
        <f>(D21-F21)/F21</f>
        <v>-0.97696879643387813</v>
      </c>
    </row>
    <row r="22" spans="1:7" x14ac:dyDescent="0.25">
      <c r="A22" s="4"/>
      <c r="B22" s="4"/>
      <c r="C22" s="11"/>
      <c r="D22" s="27"/>
      <c r="E22" s="27"/>
      <c r="F22" s="28"/>
      <c r="G22" s="12"/>
    </row>
    <row r="23" spans="1:7" x14ac:dyDescent="0.25">
      <c r="A23" s="2" t="s">
        <v>39</v>
      </c>
      <c r="B23" s="4"/>
      <c r="C23" s="11"/>
      <c r="D23" s="9"/>
      <c r="E23" s="8"/>
      <c r="F23" s="8"/>
      <c r="G23" s="8"/>
    </row>
    <row r="24" spans="1:7" x14ac:dyDescent="0.25">
      <c r="A24" s="14" t="s">
        <v>40</v>
      </c>
      <c r="B24" s="29"/>
      <c r="C24" s="16"/>
      <c r="D24" s="17">
        <f>[1]Monthly!BV22</f>
        <v>1123</v>
      </c>
      <c r="E24" s="17">
        <f>[1]Fiscal!G22</f>
        <v>9955</v>
      </c>
      <c r="F24" s="17">
        <f>[1]Monthly!BJ22</f>
        <v>756</v>
      </c>
      <c r="G24" s="19">
        <f t="shared" ref="G24:G65" si="1">(+D24-F24)/F24</f>
        <v>0.48544973544973546</v>
      </c>
    </row>
    <row r="25" spans="1:7" hidden="1" x14ac:dyDescent="0.25">
      <c r="A25" s="21" t="s">
        <v>41</v>
      </c>
      <c r="B25" s="30"/>
      <c r="C25" s="31"/>
      <c r="D25" s="17">
        <f>[1]Monthly!BV23</f>
        <v>0</v>
      </c>
      <c r="E25" s="17">
        <f>[1]Fiscal!C23</f>
        <v>197</v>
      </c>
      <c r="F25" s="17">
        <f>[1]Monthly!AYI23</f>
        <v>0</v>
      </c>
      <c r="G25" s="19" t="e">
        <f t="shared" si="1"/>
        <v>#DIV/0!</v>
      </c>
    </row>
    <row r="26" spans="1:7" hidden="1" x14ac:dyDescent="0.25">
      <c r="A26" s="21" t="s">
        <v>42</v>
      </c>
      <c r="B26" s="30"/>
      <c r="C26" s="31"/>
      <c r="D26" s="17">
        <f>[1]Monthly!BV24</f>
        <v>0</v>
      </c>
      <c r="E26" s="17">
        <f>[1]Fiscal!C24</f>
        <v>0</v>
      </c>
      <c r="F26" s="17">
        <f>[1]Monthly!AYI24</f>
        <v>0</v>
      </c>
      <c r="G26" s="19" t="e">
        <f t="shared" si="1"/>
        <v>#DIV/0!</v>
      </c>
    </row>
    <row r="27" spans="1:7" x14ac:dyDescent="0.25">
      <c r="A27" s="14" t="s">
        <v>43</v>
      </c>
      <c r="B27" s="15"/>
      <c r="C27" s="16"/>
      <c r="D27" s="17">
        <f>[1]Monthly!BV25</f>
        <v>34</v>
      </c>
      <c r="E27" s="17">
        <f>[1]Fiscal!G25</f>
        <v>121</v>
      </c>
      <c r="F27" s="17">
        <f>[1]Monthly!BJ25</f>
        <v>10</v>
      </c>
      <c r="G27" s="19">
        <f t="shared" si="1"/>
        <v>2.4</v>
      </c>
    </row>
    <row r="28" spans="1:7" x14ac:dyDescent="0.25">
      <c r="A28" s="14" t="s">
        <v>44</v>
      </c>
      <c r="B28" s="15"/>
      <c r="C28" s="16"/>
      <c r="D28" s="17">
        <f>[1]Monthly!BV26</f>
        <v>0</v>
      </c>
      <c r="E28" s="17">
        <f>[1]Fiscal!G26</f>
        <v>47</v>
      </c>
      <c r="F28" s="17">
        <f>[1]Monthly!BJ26</f>
        <v>58</v>
      </c>
      <c r="G28" s="19">
        <f t="shared" si="1"/>
        <v>-1</v>
      </c>
    </row>
    <row r="29" spans="1:7" x14ac:dyDescent="0.25">
      <c r="A29" s="14" t="s">
        <v>45</v>
      </c>
      <c r="B29" s="15"/>
      <c r="C29" s="16"/>
      <c r="D29" s="17">
        <f>[1]Monthly!BV27</f>
        <v>0</v>
      </c>
      <c r="E29" s="17">
        <f>[1]Fiscal!G27</f>
        <v>0</v>
      </c>
      <c r="F29" s="17">
        <f>[1]Monthly!BJ27</f>
        <v>0</v>
      </c>
      <c r="G29" s="19"/>
    </row>
    <row r="30" spans="1:7" x14ac:dyDescent="0.25">
      <c r="A30" s="14" t="s">
        <v>46</v>
      </c>
      <c r="B30" s="15"/>
      <c r="C30" s="16"/>
      <c r="D30" s="17">
        <f>[1]Monthly!BV28</f>
        <v>67</v>
      </c>
      <c r="E30" s="17">
        <f>[1]Fiscal!G28</f>
        <v>952</v>
      </c>
      <c r="F30" s="17">
        <f>[1]Monthly!BJ28</f>
        <v>82</v>
      </c>
      <c r="G30" s="19">
        <f t="shared" si="1"/>
        <v>-0.18292682926829268</v>
      </c>
    </row>
    <row r="31" spans="1:7" hidden="1" x14ac:dyDescent="0.25">
      <c r="A31" s="21" t="s">
        <v>47</v>
      </c>
      <c r="B31" s="30"/>
      <c r="C31" s="31"/>
      <c r="D31" s="17">
        <f>[1]Monthly!BV30</f>
        <v>0</v>
      </c>
      <c r="E31" s="17">
        <f>[1]Fiscal!C30</f>
        <v>34</v>
      </c>
      <c r="F31" s="17">
        <f>[1]Monthly!AYI30</f>
        <v>0</v>
      </c>
      <c r="G31" s="19" t="e">
        <f t="shared" si="1"/>
        <v>#DIV/0!</v>
      </c>
    </row>
    <row r="32" spans="1:7" hidden="1" x14ac:dyDescent="0.25">
      <c r="A32" s="21" t="s">
        <v>48</v>
      </c>
      <c r="B32" s="30"/>
      <c r="C32" s="31"/>
      <c r="D32" s="17">
        <f>[1]Monthly!BV31</f>
        <v>0</v>
      </c>
      <c r="E32" s="17">
        <f>[1]Fiscal!C31</f>
        <v>1099</v>
      </c>
      <c r="F32" s="17">
        <f>[1]Monthly!AYI31</f>
        <v>0</v>
      </c>
      <c r="G32" s="19" t="e">
        <f t="shared" si="1"/>
        <v>#DIV/0!</v>
      </c>
    </row>
    <row r="33" spans="1:7" hidden="1" x14ac:dyDescent="0.25">
      <c r="A33" s="21" t="s">
        <v>49</v>
      </c>
      <c r="B33" s="30"/>
      <c r="C33" s="31"/>
      <c r="D33" s="17">
        <f>[1]Monthly!BV32</f>
        <v>0</v>
      </c>
      <c r="E33" s="17">
        <f>[1]Fiscal!C32</f>
        <v>0</v>
      </c>
      <c r="F33" s="17">
        <f>[1]Monthly!AYI32</f>
        <v>0</v>
      </c>
      <c r="G33" s="19" t="e">
        <f t="shared" si="1"/>
        <v>#DIV/0!</v>
      </c>
    </row>
    <row r="34" spans="1:7" x14ac:dyDescent="0.25">
      <c r="A34" s="21" t="s">
        <v>50</v>
      </c>
      <c r="B34" s="30"/>
      <c r="C34" s="31"/>
      <c r="D34" s="17">
        <f>[1]Monthly!BV29</f>
        <v>10</v>
      </c>
      <c r="E34" s="17">
        <f>[1]Fiscal!G29</f>
        <v>174</v>
      </c>
      <c r="F34" s="17">
        <f>[1]Monthly!BJ29</f>
        <v>26</v>
      </c>
      <c r="G34" s="19">
        <f t="shared" si="1"/>
        <v>-0.61538461538461542</v>
      </c>
    </row>
    <row r="35" spans="1:7" x14ac:dyDescent="0.25">
      <c r="A35" s="14" t="s">
        <v>51</v>
      </c>
      <c r="B35" s="15"/>
      <c r="C35" s="16"/>
      <c r="D35" s="17">
        <f>[1]Monthly!BV33</f>
        <v>99</v>
      </c>
      <c r="E35" s="17">
        <f>[1]Fiscal!G33</f>
        <v>1245</v>
      </c>
      <c r="F35" s="17">
        <f>[1]Monthly!BJ33</f>
        <v>51</v>
      </c>
      <c r="G35" s="19">
        <f t="shared" si="1"/>
        <v>0.94117647058823528</v>
      </c>
    </row>
    <row r="36" spans="1:7" x14ac:dyDescent="0.25">
      <c r="A36" s="14" t="s">
        <v>52</v>
      </c>
      <c r="B36" s="15"/>
      <c r="C36" s="16"/>
      <c r="D36" s="17">
        <f>[1]Monthly!BV34</f>
        <v>2</v>
      </c>
      <c r="E36" s="17">
        <f>[1]Fiscal!G34</f>
        <v>50</v>
      </c>
      <c r="F36" s="17">
        <f>[1]Monthly!BJ34</f>
        <v>0</v>
      </c>
      <c r="G36" s="19"/>
    </row>
    <row r="37" spans="1:7" x14ac:dyDescent="0.25">
      <c r="A37" s="14" t="s">
        <v>53</v>
      </c>
      <c r="B37" s="15"/>
      <c r="C37" s="16"/>
      <c r="D37" s="17">
        <f>[1]Monthly!BV35</f>
        <v>62</v>
      </c>
      <c r="E37" s="17">
        <f>[1]Fiscal!G35</f>
        <v>222</v>
      </c>
      <c r="F37" s="17">
        <f>[1]Monthly!BJ35</f>
        <v>0</v>
      </c>
      <c r="G37" s="19"/>
    </row>
    <row r="38" spans="1:7" x14ac:dyDescent="0.25">
      <c r="A38" s="14" t="s">
        <v>54</v>
      </c>
      <c r="B38" s="15"/>
      <c r="C38" s="16"/>
      <c r="D38" s="17">
        <f>[1]Monthly!BV36</f>
        <v>0</v>
      </c>
      <c r="E38" s="17">
        <f>[1]Fiscal!G36</f>
        <v>0</v>
      </c>
      <c r="F38" s="17">
        <f>[1]Monthly!BJ36</f>
        <v>0</v>
      </c>
      <c r="G38" s="19"/>
    </row>
    <row r="39" spans="1:7" x14ac:dyDescent="0.25">
      <c r="A39" s="14" t="s">
        <v>55</v>
      </c>
      <c r="B39" s="15"/>
      <c r="C39" s="16"/>
      <c r="D39" s="17">
        <f>[1]Monthly!BV37</f>
        <v>275</v>
      </c>
      <c r="E39" s="17">
        <f>[1]Fiscal!G37</f>
        <v>2631</v>
      </c>
      <c r="F39" s="17">
        <f>[1]Monthly!BJ37</f>
        <v>164</v>
      </c>
      <c r="G39" s="19">
        <f t="shared" si="1"/>
        <v>0.67682926829268297</v>
      </c>
    </row>
    <row r="40" spans="1:7" hidden="1" x14ac:dyDescent="0.25">
      <c r="A40" s="21" t="s">
        <v>56</v>
      </c>
      <c r="B40" s="30"/>
      <c r="C40" s="31"/>
      <c r="D40" s="17">
        <f>[1]Monthly!BV38</f>
        <v>0</v>
      </c>
      <c r="E40" s="17">
        <f>[1]Fiscal!C38</f>
        <v>460</v>
      </c>
      <c r="F40" s="17">
        <f>[1]Monthly!AYI38</f>
        <v>0</v>
      </c>
      <c r="G40" s="19" t="e">
        <f t="shared" si="1"/>
        <v>#DIV/0!</v>
      </c>
    </row>
    <row r="41" spans="1:7" hidden="1" x14ac:dyDescent="0.25">
      <c r="A41" s="21" t="s">
        <v>57</v>
      </c>
      <c r="B41" s="32"/>
      <c r="C41" s="33"/>
      <c r="D41" s="17">
        <f>[1]Monthly!BV39</f>
        <v>0</v>
      </c>
      <c r="E41" s="17">
        <f>[1]Fiscal!C39</f>
        <v>0</v>
      </c>
      <c r="F41" s="17">
        <f>[1]Monthly!AYI39</f>
        <v>0</v>
      </c>
      <c r="G41" s="19" t="e">
        <f t="shared" si="1"/>
        <v>#DIV/0!</v>
      </c>
    </row>
    <row r="42" spans="1:7" x14ac:dyDescent="0.25">
      <c r="A42" s="14" t="s">
        <v>58</v>
      </c>
      <c r="B42" s="34"/>
      <c r="C42" s="35"/>
      <c r="D42" s="17">
        <f>[1]Monthly!BV41</f>
        <v>0</v>
      </c>
      <c r="E42" s="17">
        <f>[1]Fiscal!G41</f>
        <v>0</v>
      </c>
      <c r="F42" s="17">
        <f>[1]Monthly!BJ41</f>
        <v>0</v>
      </c>
      <c r="G42" s="19"/>
    </row>
    <row r="43" spans="1:7" x14ac:dyDescent="0.25">
      <c r="A43" s="14" t="s">
        <v>59</v>
      </c>
      <c r="B43" s="34"/>
      <c r="C43" s="35"/>
      <c r="D43" s="17">
        <f>[1]Monthly!BV42</f>
        <v>1</v>
      </c>
      <c r="E43" s="17">
        <f>[1]Fiscal!G42</f>
        <v>76</v>
      </c>
      <c r="F43" s="17">
        <f>[1]Monthly!BJ42</f>
        <v>36</v>
      </c>
      <c r="G43" s="19">
        <f t="shared" si="1"/>
        <v>-0.97222222222222221</v>
      </c>
    </row>
    <row r="44" spans="1:7" x14ac:dyDescent="0.25">
      <c r="A44" s="14" t="s">
        <v>60</v>
      </c>
      <c r="B44" s="34"/>
      <c r="C44" s="35"/>
      <c r="D44" s="17">
        <f>[1]Monthly!BV43</f>
        <v>5</v>
      </c>
      <c r="E44" s="17">
        <f>[1]Fiscal!G43</f>
        <v>67</v>
      </c>
      <c r="F44" s="17">
        <f>[1]Monthly!BJ43</f>
        <v>0</v>
      </c>
      <c r="G44" s="19"/>
    </row>
    <row r="45" spans="1:7" x14ac:dyDescent="0.25">
      <c r="A45" s="14" t="s">
        <v>61</v>
      </c>
      <c r="B45" s="34"/>
      <c r="C45" s="35"/>
      <c r="D45" s="17">
        <f>[1]Monthly!BV44</f>
        <v>870</v>
      </c>
      <c r="E45" s="17">
        <f>[1]Fiscal!G44</f>
        <v>6450</v>
      </c>
      <c r="F45" s="17">
        <f>[1]Monthly!BJ44</f>
        <v>0</v>
      </c>
      <c r="G45" s="19"/>
    </row>
    <row r="46" spans="1:7" x14ac:dyDescent="0.25">
      <c r="A46" s="14" t="s">
        <v>62</v>
      </c>
      <c r="B46" s="15"/>
      <c r="C46" s="16"/>
      <c r="D46" s="17">
        <f>[1]Monthly!BV45</f>
        <v>65</v>
      </c>
      <c r="E46" s="17">
        <f>[1]Fiscal!G45</f>
        <v>1083</v>
      </c>
      <c r="F46" s="17">
        <f>[1]Monthly!BJ45</f>
        <v>91</v>
      </c>
      <c r="G46" s="19">
        <f t="shared" si="1"/>
        <v>-0.2857142857142857</v>
      </c>
    </row>
    <row r="47" spans="1:7" x14ac:dyDescent="0.25">
      <c r="A47" s="14" t="s">
        <v>63</v>
      </c>
      <c r="B47" s="15"/>
      <c r="C47" s="16"/>
      <c r="D47" s="17">
        <f>[1]Monthly!BV46</f>
        <v>29</v>
      </c>
      <c r="E47" s="17">
        <f>[1]Fiscal!G46</f>
        <v>380</v>
      </c>
      <c r="F47" s="17">
        <f>[1]Monthly!BJ46</f>
        <v>236</v>
      </c>
      <c r="G47" s="19">
        <f t="shared" si="1"/>
        <v>-0.8771186440677966</v>
      </c>
    </row>
    <row r="48" spans="1:7" hidden="1" x14ac:dyDescent="0.25">
      <c r="A48" s="21" t="s">
        <v>64</v>
      </c>
      <c r="B48" s="30"/>
      <c r="C48" s="31"/>
      <c r="D48" s="17">
        <f>[1]Monthly!BV47</f>
        <v>0</v>
      </c>
      <c r="E48" s="17">
        <f>[1]Fiscal!C47</f>
        <v>172</v>
      </c>
      <c r="F48" s="17">
        <f>[1]Monthly!AYI47</f>
        <v>0</v>
      </c>
      <c r="G48" s="19" t="e">
        <f t="shared" si="1"/>
        <v>#DIV/0!</v>
      </c>
    </row>
    <row r="49" spans="1:7" x14ac:dyDescent="0.25">
      <c r="A49" s="14" t="s">
        <v>65</v>
      </c>
      <c r="B49" s="15"/>
      <c r="C49" s="16"/>
      <c r="D49" s="17">
        <f>[1]Monthly!BV48</f>
        <v>0</v>
      </c>
      <c r="E49" s="17">
        <f>[1]Fiscal!G48</f>
        <v>0</v>
      </c>
      <c r="F49" s="17">
        <f>[1]Monthly!BJ48</f>
        <v>0</v>
      </c>
      <c r="G49" s="19"/>
    </row>
    <row r="50" spans="1:7" hidden="1" x14ac:dyDescent="0.25">
      <c r="A50" s="21" t="s">
        <v>66</v>
      </c>
      <c r="B50" s="30"/>
      <c r="C50" s="31"/>
      <c r="D50" s="17">
        <f>[1]Monthly!BV50</f>
        <v>0</v>
      </c>
      <c r="E50" s="17">
        <f>[1]Fiscal!C50</f>
        <v>0</v>
      </c>
      <c r="F50" s="17">
        <f>[1]Monthly!AYI50</f>
        <v>0</v>
      </c>
      <c r="G50" s="19" t="e">
        <f t="shared" si="1"/>
        <v>#DIV/0!</v>
      </c>
    </row>
    <row r="51" spans="1:7" hidden="1" x14ac:dyDescent="0.25">
      <c r="A51" s="36" t="s">
        <v>67</v>
      </c>
      <c r="B51" s="30"/>
      <c r="C51" s="31"/>
      <c r="D51" s="17">
        <f>[1]Monthly!BV51</f>
        <v>0</v>
      </c>
      <c r="E51" s="17">
        <f>[1]Fiscal!C51</f>
        <v>227</v>
      </c>
      <c r="F51" s="17">
        <f>[1]Monthly!AYI51</f>
        <v>0</v>
      </c>
      <c r="G51" s="19" t="e">
        <f t="shared" si="1"/>
        <v>#DIV/0!</v>
      </c>
    </row>
    <row r="52" spans="1:7" x14ac:dyDescent="0.25">
      <c r="A52" s="14" t="s">
        <v>68</v>
      </c>
      <c r="B52" s="15"/>
      <c r="C52" s="16"/>
      <c r="D52" s="17">
        <f>[1]Monthly!BV52</f>
        <v>8</v>
      </c>
      <c r="E52" s="17">
        <f>[1]Fiscal!G52</f>
        <v>73</v>
      </c>
      <c r="F52" s="17">
        <f>[1]Monthly!BJ52</f>
        <v>1</v>
      </c>
      <c r="G52" s="19">
        <f t="shared" si="1"/>
        <v>7</v>
      </c>
    </row>
    <row r="53" spans="1:7" x14ac:dyDescent="0.25">
      <c r="A53" s="14" t="s">
        <v>69</v>
      </c>
      <c r="B53" s="15"/>
      <c r="C53" s="16"/>
      <c r="D53" s="17">
        <f>[1]Monthly!BV53</f>
        <v>0</v>
      </c>
      <c r="E53" s="17">
        <f>[1]Fiscal!G53</f>
        <v>186</v>
      </c>
      <c r="F53" s="17">
        <f>[1]Monthly!BJ53</f>
        <v>12</v>
      </c>
      <c r="G53" s="19">
        <f t="shared" si="1"/>
        <v>-1</v>
      </c>
    </row>
    <row r="54" spans="1:7" x14ac:dyDescent="0.25">
      <c r="A54" s="14" t="s">
        <v>70</v>
      </c>
      <c r="B54" s="15"/>
      <c r="C54" s="16"/>
      <c r="D54" s="17">
        <f>[1]Monthly!BV54</f>
        <v>104</v>
      </c>
      <c r="E54" s="17">
        <f>[1]Fiscal!G54</f>
        <v>938</v>
      </c>
      <c r="F54" s="17">
        <f>[1]Monthly!BJ54</f>
        <v>54</v>
      </c>
      <c r="G54" s="19">
        <f t="shared" si="1"/>
        <v>0.92592592592592593</v>
      </c>
    </row>
    <row r="55" spans="1:7" hidden="1" x14ac:dyDescent="0.25">
      <c r="A55" s="21" t="s">
        <v>71</v>
      </c>
      <c r="B55" s="30"/>
      <c r="C55" s="31"/>
      <c r="D55" s="17">
        <f>[1]Monthly!BV55</f>
        <v>0</v>
      </c>
      <c r="E55" s="17">
        <f>[1]Fiscal!C55</f>
        <v>19</v>
      </c>
      <c r="F55" s="17">
        <f>[1]Monthly!AYI55</f>
        <v>0</v>
      </c>
      <c r="G55" s="19" t="e">
        <f t="shared" si="1"/>
        <v>#DIV/0!</v>
      </c>
    </row>
    <row r="56" spans="1:7" x14ac:dyDescent="0.25">
      <c r="A56" s="14" t="s">
        <v>72</v>
      </c>
      <c r="B56" s="15"/>
      <c r="C56" s="16"/>
      <c r="D56" s="17">
        <f>[1]Monthly!BV56</f>
        <v>0</v>
      </c>
      <c r="E56" s="17">
        <f>[1]Fiscal!G56</f>
        <v>31</v>
      </c>
      <c r="F56" s="17">
        <f>[1]Monthly!BJ56</f>
        <v>0</v>
      </c>
      <c r="G56" s="19"/>
    </row>
    <row r="57" spans="1:7" x14ac:dyDescent="0.25">
      <c r="A57" s="14" t="s">
        <v>73</v>
      </c>
      <c r="B57" s="15"/>
      <c r="C57" s="16"/>
      <c r="D57" s="17">
        <f>[1]Monthly!BV57</f>
        <v>0</v>
      </c>
      <c r="E57" s="17">
        <f>[1]Fiscal!G57</f>
        <v>12</v>
      </c>
      <c r="F57" s="17">
        <f>[1]Monthly!BJ57</f>
        <v>0</v>
      </c>
      <c r="G57" s="19"/>
    </row>
    <row r="58" spans="1:7" hidden="1" x14ac:dyDescent="0.25">
      <c r="A58" s="21" t="s">
        <v>74</v>
      </c>
      <c r="B58" s="30"/>
      <c r="C58" s="31"/>
      <c r="D58" s="17">
        <f>[1]Monthly!BV59</f>
        <v>0</v>
      </c>
      <c r="E58" s="17">
        <f>[1]Fiscal!C59</f>
        <v>8</v>
      </c>
      <c r="F58" s="17">
        <f>[1]Monthly!AYI59</f>
        <v>0</v>
      </c>
      <c r="G58" s="19"/>
    </row>
    <row r="59" spans="1:7" hidden="1" x14ac:dyDescent="0.25">
      <c r="A59" s="21" t="s">
        <v>75</v>
      </c>
      <c r="B59" s="30"/>
      <c r="C59" s="31"/>
      <c r="D59" s="17">
        <f>[1]Monthly!BV60</f>
        <v>0</v>
      </c>
      <c r="E59" s="17">
        <f>[1]Fiscal!C60</f>
        <v>0</v>
      </c>
      <c r="F59" s="17">
        <f>[1]Monthly!AYI60</f>
        <v>0</v>
      </c>
      <c r="G59" s="19"/>
    </row>
    <row r="60" spans="1:7" x14ac:dyDescent="0.25">
      <c r="A60" s="14" t="s">
        <v>76</v>
      </c>
      <c r="B60" s="15"/>
      <c r="C60" s="16"/>
      <c r="D60" s="17">
        <f>[1]Monthly!BV62</f>
        <v>1073</v>
      </c>
      <c r="E60" s="17">
        <f>[1]Fiscal!G62</f>
        <v>5516</v>
      </c>
      <c r="F60" s="17">
        <f>[1]Monthly!BJ62</f>
        <v>0</v>
      </c>
      <c r="G60" s="19"/>
    </row>
    <row r="61" spans="1:7" x14ac:dyDescent="0.25">
      <c r="A61" s="14" t="s">
        <v>77</v>
      </c>
      <c r="B61" s="15"/>
      <c r="C61" s="16"/>
      <c r="D61" s="17">
        <f>[1]Monthly!BV63</f>
        <v>28</v>
      </c>
      <c r="E61" s="17">
        <f>[1]Fiscal!G63</f>
        <v>606</v>
      </c>
      <c r="F61" s="17">
        <f>[1]Monthly!BJ63</f>
        <v>85</v>
      </c>
      <c r="G61" s="19">
        <f t="shared" si="1"/>
        <v>-0.6705882352941176</v>
      </c>
    </row>
    <row r="62" spans="1:7" x14ac:dyDescent="0.25">
      <c r="A62" s="14" t="s">
        <v>78</v>
      </c>
      <c r="B62" s="15"/>
      <c r="C62" s="16"/>
      <c r="D62" s="17">
        <f>[1]Monthly!BV64</f>
        <v>42</v>
      </c>
      <c r="E62" s="17">
        <f>[1]Fiscal!G64</f>
        <v>268</v>
      </c>
      <c r="F62" s="17">
        <f>[1]Monthly!BJ64</f>
        <v>1</v>
      </c>
      <c r="G62" s="19">
        <f t="shared" si="1"/>
        <v>41</v>
      </c>
    </row>
    <row r="63" spans="1:7" x14ac:dyDescent="0.25">
      <c r="A63" s="14" t="s">
        <v>79</v>
      </c>
      <c r="B63" s="15"/>
      <c r="C63" s="16"/>
      <c r="D63" s="17">
        <f>[1]Monthly!BV65</f>
        <v>156</v>
      </c>
      <c r="E63" s="17">
        <f>[1]Fiscal!G65</f>
        <v>1927</v>
      </c>
      <c r="F63" s="17">
        <f>[1]Monthly!BJ65</f>
        <v>71</v>
      </c>
      <c r="G63" s="19">
        <f t="shared" si="1"/>
        <v>1.1971830985915493</v>
      </c>
    </row>
    <row r="64" spans="1:7" x14ac:dyDescent="0.25">
      <c r="A64" s="21"/>
      <c r="B64" s="22"/>
      <c r="C64" s="22" t="s">
        <v>37</v>
      </c>
      <c r="D64" s="24">
        <f>SUM(D24:D63)</f>
        <v>4053</v>
      </c>
      <c r="E64" s="24">
        <f>SUM(E24:E63)-2216</f>
        <v>33010</v>
      </c>
      <c r="F64" s="24">
        <f>SUM(F24:F63)</f>
        <v>1734</v>
      </c>
      <c r="G64" s="19">
        <f t="shared" si="1"/>
        <v>1.3373702422145328</v>
      </c>
    </row>
    <row r="65" spans="1:7" x14ac:dyDescent="0.25">
      <c r="A65" s="37"/>
      <c r="B65" s="38"/>
      <c r="C65" s="38" t="s">
        <v>80</v>
      </c>
      <c r="D65" s="24">
        <f>SUM(D64,D20)</f>
        <v>62250</v>
      </c>
      <c r="E65" s="24">
        <f>SUM(E64,E20)</f>
        <v>442944</v>
      </c>
      <c r="F65" s="25">
        <f>SUM(F64,F20)</f>
        <v>23984</v>
      </c>
      <c r="G65" s="19">
        <f t="shared" si="1"/>
        <v>1.5954803202134757</v>
      </c>
    </row>
    <row r="66" spans="1:7" x14ac:dyDescent="0.25">
      <c r="A66" s="39"/>
      <c r="B66" s="39"/>
      <c r="C66" s="39"/>
      <c r="D66" s="39"/>
      <c r="E66" s="39"/>
      <c r="G66" s="39"/>
    </row>
    <row r="67" spans="1:7" x14ac:dyDescent="0.25">
      <c r="A67" s="4"/>
      <c r="B67" s="4"/>
      <c r="C67" s="11"/>
      <c r="D67" s="8" t="s">
        <v>4</v>
      </c>
      <c r="E67" s="8" t="s">
        <v>5</v>
      </c>
      <c r="F67" s="9" t="s">
        <v>6</v>
      </c>
      <c r="G67" s="10" t="s">
        <v>7</v>
      </c>
    </row>
    <row r="68" spans="1:7" x14ac:dyDescent="0.25">
      <c r="A68" s="2" t="s">
        <v>81</v>
      </c>
      <c r="B68" s="4"/>
      <c r="C68" s="11"/>
      <c r="D68" s="8" t="s">
        <v>8</v>
      </c>
      <c r="E68" s="8" t="s">
        <v>9</v>
      </c>
      <c r="F68" s="9" t="s">
        <v>10</v>
      </c>
      <c r="G68" s="8" t="s">
        <v>11</v>
      </c>
    </row>
    <row r="69" spans="1:7" x14ac:dyDescent="0.25">
      <c r="A69" s="14" t="s">
        <v>82</v>
      </c>
      <c r="B69" s="15"/>
      <c r="C69" s="16"/>
      <c r="D69" s="41">
        <f>[1]Monthly!BV71</f>
        <v>4877</v>
      </c>
      <c r="E69" s="17">
        <f>[1]Fiscal!G71</f>
        <v>63207</v>
      </c>
      <c r="F69" s="17">
        <f>[1]Monthly!BJ71</f>
        <v>2311</v>
      </c>
      <c r="G69" s="19">
        <f t="shared" ref="G69:G77" si="2">(+D69-F69)/F69</f>
        <v>1.1103418433578538</v>
      </c>
    </row>
    <row r="70" spans="1:7" x14ac:dyDescent="0.25">
      <c r="A70" s="14" t="s">
        <v>83</v>
      </c>
      <c r="B70" s="15"/>
      <c r="C70" s="16"/>
      <c r="D70" s="41">
        <f>[1]Monthly!BV72</f>
        <v>26</v>
      </c>
      <c r="E70" s="17">
        <f>[1]Fiscal!G72</f>
        <v>325</v>
      </c>
      <c r="F70" s="17">
        <f>[1]Monthly!BJ72</f>
        <v>0</v>
      </c>
      <c r="G70" s="19"/>
    </row>
    <row r="71" spans="1:7" x14ac:dyDescent="0.25">
      <c r="A71" s="14" t="s">
        <v>84</v>
      </c>
      <c r="B71" s="15"/>
      <c r="C71" s="16"/>
      <c r="D71" s="41">
        <f>[1]Monthly!BV73</f>
        <v>169</v>
      </c>
      <c r="E71" s="17">
        <f>[1]Fiscal!G73</f>
        <v>1860</v>
      </c>
      <c r="F71" s="17">
        <f>[1]Monthly!BJ73</f>
        <v>107</v>
      </c>
      <c r="G71" s="19">
        <f t="shared" si="2"/>
        <v>0.57943925233644855</v>
      </c>
    </row>
    <row r="72" spans="1:7" x14ac:dyDescent="0.25">
      <c r="A72" s="14" t="s">
        <v>85</v>
      </c>
      <c r="B72" s="15"/>
      <c r="C72" s="16"/>
      <c r="D72" s="41">
        <f>[1]Monthly!BV74</f>
        <v>125</v>
      </c>
      <c r="E72" s="17">
        <f>[1]Fiscal!G74</f>
        <v>1834</v>
      </c>
      <c r="F72" s="17">
        <f>[1]Monthly!BJ74</f>
        <v>66</v>
      </c>
      <c r="G72" s="19">
        <f t="shared" si="2"/>
        <v>0.89393939393939392</v>
      </c>
    </row>
    <row r="73" spans="1:7" x14ac:dyDescent="0.25">
      <c r="A73" s="14" t="s">
        <v>86</v>
      </c>
      <c r="B73" s="15"/>
      <c r="C73" s="16"/>
      <c r="D73" s="41">
        <f>[1]Monthly!BV75</f>
        <v>3</v>
      </c>
      <c r="E73" s="17">
        <f>[1]Fiscal!G75</f>
        <v>140</v>
      </c>
      <c r="F73" s="17">
        <f>[1]Monthly!BJ75</f>
        <v>0</v>
      </c>
      <c r="G73" s="19"/>
    </row>
    <row r="74" spans="1:7" x14ac:dyDescent="0.25">
      <c r="A74" s="14" t="s">
        <v>87</v>
      </c>
      <c r="B74" s="15"/>
      <c r="C74" s="16"/>
      <c r="D74" s="41">
        <f>[1]Monthly!BV76</f>
        <v>42</v>
      </c>
      <c r="E74" s="17">
        <f>[1]Fiscal!G76</f>
        <v>519</v>
      </c>
      <c r="F74" s="17">
        <f>[1]Monthly!BJ76</f>
        <v>33</v>
      </c>
      <c r="G74" s="19">
        <f t="shared" si="2"/>
        <v>0.27272727272727271</v>
      </c>
    </row>
    <row r="75" spans="1:7" x14ac:dyDescent="0.25">
      <c r="A75" s="14" t="s">
        <v>88</v>
      </c>
      <c r="B75" s="15"/>
      <c r="C75" s="16"/>
      <c r="D75" s="41">
        <f>[1]Monthly!BV77</f>
        <v>46</v>
      </c>
      <c r="E75" s="17">
        <f>[1]Fiscal!G77</f>
        <v>731</v>
      </c>
      <c r="F75" s="17">
        <f>[1]Monthly!BJ77</f>
        <v>27</v>
      </c>
      <c r="G75" s="19">
        <f t="shared" si="2"/>
        <v>0.70370370370370372</v>
      </c>
    </row>
    <row r="76" spans="1:7" x14ac:dyDescent="0.25">
      <c r="A76" s="14" t="s">
        <v>89</v>
      </c>
      <c r="B76" s="15"/>
      <c r="C76" s="16"/>
      <c r="D76" s="41">
        <f>[1]Monthly!BV78</f>
        <v>0</v>
      </c>
      <c r="E76" s="17">
        <f>[1]Fiscal!G78</f>
        <v>2</v>
      </c>
      <c r="F76" s="17">
        <f>[1]Monthly!BJ78</f>
        <v>0</v>
      </c>
      <c r="G76" s="19"/>
    </row>
    <row r="77" spans="1:7" x14ac:dyDescent="0.25">
      <c r="A77" s="37"/>
      <c r="B77" s="42"/>
      <c r="C77" s="43" t="s">
        <v>37</v>
      </c>
      <c r="D77" s="24">
        <f>SUM(D69:D76)</f>
        <v>5288</v>
      </c>
      <c r="E77" s="24">
        <f>SUM(E69:E76)</f>
        <v>68618</v>
      </c>
      <c r="F77" s="24">
        <f>SUM(F69:F76)</f>
        <v>2544</v>
      </c>
      <c r="G77" s="19">
        <f t="shared" si="2"/>
        <v>1.078616352201258</v>
      </c>
    </row>
    <row r="78" spans="1:7" x14ac:dyDescent="0.25">
      <c r="A78" s="4"/>
      <c r="B78" s="4"/>
      <c r="C78" s="11"/>
      <c r="D78" s="27"/>
      <c r="E78" s="27"/>
      <c r="F78" s="27"/>
      <c r="G78" s="44"/>
    </row>
    <row r="79" spans="1:7" x14ac:dyDescent="0.25">
      <c r="A79" s="2" t="s">
        <v>90</v>
      </c>
      <c r="B79" s="4"/>
      <c r="C79" s="11"/>
      <c r="D79" s="8"/>
      <c r="E79" s="8"/>
      <c r="F79" s="9"/>
      <c r="G79" s="8"/>
    </row>
    <row r="80" spans="1:7" x14ac:dyDescent="0.25">
      <c r="A80" s="14" t="s">
        <v>82</v>
      </c>
      <c r="B80" s="15"/>
      <c r="C80" s="16"/>
      <c r="D80" s="17">
        <f>[1]Monthly!BV80</f>
        <v>5264</v>
      </c>
      <c r="E80" s="17">
        <f>[1]Fiscal!G80</f>
        <v>64494</v>
      </c>
      <c r="F80" s="17">
        <f>[1]Monthly!BJ80</f>
        <v>3030</v>
      </c>
      <c r="G80" s="19">
        <f t="shared" ref="G80:G88" si="3">(+D80-F80)/F80</f>
        <v>0.73729372937293725</v>
      </c>
    </row>
    <row r="81" spans="1:7" x14ac:dyDescent="0.25">
      <c r="A81" s="14" t="s">
        <v>83</v>
      </c>
      <c r="B81" s="15"/>
      <c r="C81" s="16"/>
      <c r="D81" s="17">
        <f>[1]Monthly!BV81</f>
        <v>63</v>
      </c>
      <c r="E81" s="17">
        <f>[1]Fiscal!G81</f>
        <v>821</v>
      </c>
      <c r="F81" s="17">
        <f>[1]Monthly!BJ81</f>
        <v>15</v>
      </c>
      <c r="G81" s="19">
        <f t="shared" si="3"/>
        <v>3.2</v>
      </c>
    </row>
    <row r="82" spans="1:7" x14ac:dyDescent="0.25">
      <c r="A82" s="14" t="s">
        <v>84</v>
      </c>
      <c r="B82" s="15"/>
      <c r="C82" s="16"/>
      <c r="D82" s="17">
        <f>[1]Monthly!BV82</f>
        <v>64</v>
      </c>
      <c r="E82" s="17">
        <f>[1]Fiscal!G82</f>
        <v>734</v>
      </c>
      <c r="F82" s="17">
        <f>[1]Monthly!BJ82</f>
        <v>20</v>
      </c>
      <c r="G82" s="19">
        <f t="shared" si="3"/>
        <v>2.2000000000000002</v>
      </c>
    </row>
    <row r="83" spans="1:7" x14ac:dyDescent="0.25">
      <c r="A83" s="14" t="s">
        <v>85</v>
      </c>
      <c r="B83" s="15"/>
      <c r="C83" s="16"/>
      <c r="D83" s="17">
        <f>[1]Monthly!BV83</f>
        <v>61</v>
      </c>
      <c r="E83" s="17">
        <f>[1]Fiscal!G83</f>
        <v>2026</v>
      </c>
      <c r="F83" s="17">
        <f>[1]Monthly!BJ83</f>
        <v>44</v>
      </c>
      <c r="G83" s="19">
        <f t="shared" si="3"/>
        <v>0.38636363636363635</v>
      </c>
    </row>
    <row r="84" spans="1:7" x14ac:dyDescent="0.25">
      <c r="A84" s="14" t="s">
        <v>86</v>
      </c>
      <c r="B84" s="15"/>
      <c r="C84" s="16"/>
      <c r="D84" s="17">
        <f>[1]Monthly!BV84</f>
        <v>2</v>
      </c>
      <c r="E84" s="17">
        <f>[1]Fiscal!G84</f>
        <v>198</v>
      </c>
      <c r="F84" s="17">
        <f>[1]Monthly!BJ84</f>
        <v>3</v>
      </c>
      <c r="G84" s="19">
        <f t="shared" si="3"/>
        <v>-0.33333333333333331</v>
      </c>
    </row>
    <row r="85" spans="1:7" x14ac:dyDescent="0.25">
      <c r="A85" s="14" t="s">
        <v>87</v>
      </c>
      <c r="B85" s="15"/>
      <c r="C85" s="16"/>
      <c r="D85" s="17">
        <f>[1]Monthly!BV85</f>
        <v>79</v>
      </c>
      <c r="E85" s="17">
        <f>[1]Fiscal!G85</f>
        <v>929</v>
      </c>
      <c r="F85" s="17">
        <f>[1]Monthly!BJ85</f>
        <v>27</v>
      </c>
      <c r="G85" s="19">
        <f t="shared" si="3"/>
        <v>1.9259259259259258</v>
      </c>
    </row>
    <row r="86" spans="1:7" x14ac:dyDescent="0.25">
      <c r="A86" s="14" t="s">
        <v>88</v>
      </c>
      <c r="B86" s="15"/>
      <c r="C86" s="16"/>
      <c r="D86" s="17">
        <f>[1]Monthly!BV86</f>
        <v>20</v>
      </c>
      <c r="E86" s="17">
        <f>[1]Fiscal!G86</f>
        <v>383</v>
      </c>
      <c r="F86" s="17">
        <f>[1]Monthly!BJ86</f>
        <v>28</v>
      </c>
      <c r="G86" s="19">
        <f t="shared" si="3"/>
        <v>-0.2857142857142857</v>
      </c>
    </row>
    <row r="87" spans="1:7" x14ac:dyDescent="0.25">
      <c r="A87" s="14" t="s">
        <v>89</v>
      </c>
      <c r="B87" s="15"/>
      <c r="C87" s="16"/>
      <c r="D87" s="17">
        <f>[1]Monthly!BV87</f>
        <v>0</v>
      </c>
      <c r="E87" s="17">
        <f>[1]Fiscal!G87</f>
        <v>2</v>
      </c>
      <c r="F87" s="17">
        <f>[1]Monthly!BJ87</f>
        <v>4</v>
      </c>
      <c r="G87" s="19">
        <f t="shared" si="3"/>
        <v>-1</v>
      </c>
    </row>
    <row r="88" spans="1:7" x14ac:dyDescent="0.25">
      <c r="A88" s="37"/>
      <c r="B88" s="42"/>
      <c r="C88" s="43" t="s">
        <v>37</v>
      </c>
      <c r="D88" s="24">
        <f>SUM(D80:D87)</f>
        <v>5553</v>
      </c>
      <c r="E88" s="24">
        <f>SUM(E80:E87)</f>
        <v>69587</v>
      </c>
      <c r="F88" s="24">
        <f>SUM(F80:F87)</f>
        <v>3171</v>
      </c>
      <c r="G88" s="19">
        <f t="shared" si="3"/>
        <v>0.75118259224219486</v>
      </c>
    </row>
    <row r="89" spans="1:7" x14ac:dyDescent="0.25">
      <c r="A89" s="4"/>
      <c r="B89" s="4"/>
      <c r="C89" s="11"/>
      <c r="D89" s="27"/>
      <c r="E89" s="27"/>
      <c r="F89" s="27"/>
      <c r="G89" s="12"/>
    </row>
    <row r="90" spans="1:7" x14ac:dyDescent="0.25">
      <c r="A90" s="45" t="s">
        <v>91</v>
      </c>
      <c r="B90" s="15"/>
      <c r="C90" s="16"/>
      <c r="D90" s="17">
        <f>[1]Monthly!BV88</f>
        <v>9207</v>
      </c>
      <c r="E90" s="17">
        <f>[1]Fiscal!G88</f>
        <v>128425</v>
      </c>
      <c r="F90" s="17">
        <f>[1]Monthly!BJ88</f>
        <v>6369</v>
      </c>
      <c r="G90" s="19">
        <f>(+D90-F90)/F90</f>
        <v>0.44559585492227977</v>
      </c>
    </row>
    <row r="91" spans="1:7" x14ac:dyDescent="0.25">
      <c r="A91" s="2"/>
      <c r="B91" s="4"/>
      <c r="C91" s="11"/>
      <c r="D91" s="27"/>
      <c r="E91" s="27"/>
      <c r="F91" s="27"/>
      <c r="G91" s="44"/>
    </row>
    <row r="92" spans="1:7" x14ac:dyDescent="0.25">
      <c r="A92" s="2" t="s">
        <v>92</v>
      </c>
      <c r="B92" s="4"/>
      <c r="C92" s="11"/>
      <c r="D92" s="27"/>
      <c r="F92" s="27"/>
      <c r="G92" s="44"/>
    </row>
    <row r="93" spans="1:7" x14ac:dyDescent="0.25">
      <c r="A93" s="46" t="s">
        <v>93</v>
      </c>
      <c r="B93" s="15"/>
      <c r="C93" s="16"/>
      <c r="D93" s="41">
        <f>[1]Monthly!BV91</f>
        <v>14</v>
      </c>
      <c r="E93" s="41">
        <f>[1]Fiscal!G91</f>
        <v>137</v>
      </c>
      <c r="F93" s="17">
        <f>[1]Monthly!BJ91</f>
        <v>24</v>
      </c>
      <c r="G93" s="19">
        <f>(+D93-F93)/F93</f>
        <v>-0.41666666666666669</v>
      </c>
    </row>
    <row r="94" spans="1:7" x14ac:dyDescent="0.25">
      <c r="A94" s="47" t="s">
        <v>94</v>
      </c>
      <c r="B94" s="48"/>
      <c r="C94" s="49"/>
      <c r="D94" s="41">
        <f>[1]Monthly!BV92</f>
        <v>50</v>
      </c>
      <c r="E94" s="41">
        <f>[1]Fiscal!G92</f>
        <v>283</v>
      </c>
      <c r="F94" s="17">
        <f>[1]Monthly!BJ92</f>
        <v>43</v>
      </c>
      <c r="G94" s="19">
        <f t="shared" ref="G94:G97" si="4">(+D94-F94)/F94</f>
        <v>0.16279069767441862</v>
      </c>
    </row>
    <row r="95" spans="1:7" x14ac:dyDescent="0.25">
      <c r="A95" s="47" t="s">
        <v>95</v>
      </c>
      <c r="B95" s="48"/>
      <c r="C95" s="49"/>
      <c r="D95" s="41">
        <f>[1]Monthly!BV93</f>
        <v>0</v>
      </c>
      <c r="E95" s="41">
        <f>[1]Fiscal!G93</f>
        <v>0</v>
      </c>
      <c r="F95" s="17">
        <f>[1]Monthly!BJ93</f>
        <v>0</v>
      </c>
      <c r="G95" s="19"/>
    </row>
    <row r="96" spans="1:7" x14ac:dyDescent="0.25">
      <c r="A96" s="50" t="s">
        <v>96</v>
      </c>
      <c r="B96" s="48"/>
      <c r="C96" s="49"/>
      <c r="D96" s="41">
        <f>[1]Monthly!BV94</f>
        <v>0</v>
      </c>
      <c r="E96" s="41">
        <f>[1]Fiscal!G94</f>
        <v>3</v>
      </c>
      <c r="F96" s="17">
        <f>[1]Monthly!BJ94</f>
        <v>1</v>
      </c>
      <c r="G96" s="19">
        <f t="shared" si="4"/>
        <v>-1</v>
      </c>
    </row>
    <row r="97" spans="1:7" x14ac:dyDescent="0.25">
      <c r="A97" s="51"/>
      <c r="B97" s="32"/>
      <c r="C97" s="52" t="s">
        <v>37</v>
      </c>
      <c r="D97" s="24">
        <f>SUM(D93:D96)</f>
        <v>64</v>
      </c>
      <c r="E97" s="24">
        <f>SUM(E93:E96)</f>
        <v>423</v>
      </c>
      <c r="F97" s="24">
        <f>SUM(F93:F96)</f>
        <v>68</v>
      </c>
      <c r="G97" s="19">
        <f t="shared" si="4"/>
        <v>-5.8823529411764705E-2</v>
      </c>
    </row>
    <row r="98" spans="1:7" x14ac:dyDescent="0.25">
      <c r="A98" s="46" t="s">
        <v>97</v>
      </c>
      <c r="B98" s="34"/>
      <c r="C98" s="16"/>
      <c r="D98" s="41">
        <f>[1]Monthly!BV95</f>
        <v>10</v>
      </c>
      <c r="E98" s="41">
        <f>[1]Fiscal!G95</f>
        <v>80</v>
      </c>
      <c r="F98" s="17">
        <f>[1]Monthly!BJ95</f>
        <v>0</v>
      </c>
      <c r="G98" s="19"/>
    </row>
    <row r="99" spans="1:7" x14ac:dyDescent="0.25">
      <c r="A99" s="47" t="s">
        <v>94</v>
      </c>
      <c r="B99" s="42"/>
      <c r="C99" s="49"/>
      <c r="D99" s="41">
        <f>[1]Monthly!BV96</f>
        <v>45</v>
      </c>
      <c r="E99" s="41">
        <f>[1]Fiscal!G96</f>
        <v>218</v>
      </c>
      <c r="F99" s="17">
        <f>[1]Monthly!BJ96</f>
        <v>0</v>
      </c>
      <c r="G99" s="19"/>
    </row>
    <row r="100" spans="1:7" x14ac:dyDescent="0.25">
      <c r="A100" s="47" t="s">
        <v>95</v>
      </c>
      <c r="B100" s="48"/>
      <c r="C100" s="49"/>
      <c r="D100" s="41">
        <f>[1]Monthly!BV97</f>
        <v>0</v>
      </c>
      <c r="E100" s="41">
        <f>[1]Fiscal!G97</f>
        <v>14</v>
      </c>
      <c r="F100" s="17">
        <f>[1]Monthly!BJ97</f>
        <v>0</v>
      </c>
      <c r="G100" s="19"/>
    </row>
    <row r="101" spans="1:7" x14ac:dyDescent="0.25">
      <c r="A101" s="47" t="s">
        <v>96</v>
      </c>
      <c r="B101" s="48"/>
      <c r="C101" s="49"/>
      <c r="D101" s="41">
        <f>[1]Monthly!BV98</f>
        <v>5</v>
      </c>
      <c r="E101" s="41">
        <f>[1]Fiscal!G98</f>
        <v>8</v>
      </c>
      <c r="F101" s="17">
        <f>[1]Monthly!BJ98</f>
        <v>0</v>
      </c>
      <c r="G101" s="19"/>
    </row>
    <row r="102" spans="1:7" x14ac:dyDescent="0.25">
      <c r="A102" s="53"/>
      <c r="B102" s="48"/>
      <c r="C102" s="43" t="s">
        <v>37</v>
      </c>
      <c r="D102" s="24">
        <f>SUM(D98:D101)</f>
        <v>60</v>
      </c>
      <c r="E102" s="24">
        <f>SUM(E98:E101)</f>
        <v>320</v>
      </c>
      <c r="F102" s="24">
        <f>SUM(F98:F101)</f>
        <v>0</v>
      </c>
      <c r="G102" s="19"/>
    </row>
    <row r="103" spans="1:7" x14ac:dyDescent="0.25">
      <c r="A103" s="54"/>
      <c r="B103" s="4"/>
      <c r="C103" s="11"/>
      <c r="D103" s="27"/>
      <c r="E103" s="27"/>
      <c r="F103" s="27"/>
      <c r="G103" s="12"/>
    </row>
    <row r="104" spans="1:7" x14ac:dyDescent="0.25">
      <c r="A104" s="2" t="s">
        <v>98</v>
      </c>
      <c r="B104" s="4"/>
      <c r="C104" s="11"/>
      <c r="D104" s="27"/>
      <c r="F104" s="27"/>
      <c r="G104" s="12"/>
    </row>
    <row r="105" spans="1:7" x14ac:dyDescent="0.25">
      <c r="A105" s="14" t="s">
        <v>99</v>
      </c>
      <c r="B105" s="15"/>
      <c r="C105" s="16"/>
      <c r="D105" s="17">
        <f>[1]Monthly!BV101</f>
        <v>0</v>
      </c>
      <c r="E105" s="17">
        <f>[1]Fiscal!G101</f>
        <v>0</v>
      </c>
      <c r="F105" s="17">
        <f>[1]Monthly!BJ101</f>
        <v>0</v>
      </c>
      <c r="G105" s="19"/>
    </row>
    <row r="106" spans="1:7" x14ac:dyDescent="0.25">
      <c r="A106" s="37" t="s">
        <v>100</v>
      </c>
      <c r="B106" s="42"/>
      <c r="C106" s="49"/>
      <c r="D106" s="17">
        <f>[1]Monthly!BV102</f>
        <v>0</v>
      </c>
      <c r="E106" s="17">
        <f>[1]Fiscal!G102</f>
        <v>0</v>
      </c>
      <c r="F106" s="17">
        <f>[1]Monthly!BJ102</f>
        <v>0</v>
      </c>
      <c r="G106" s="19"/>
    </row>
    <row r="107" spans="1:7" x14ac:dyDescent="0.25">
      <c r="A107" s="37" t="s">
        <v>101</v>
      </c>
      <c r="B107" s="42"/>
      <c r="C107" s="49"/>
      <c r="D107" s="17">
        <f>[1]Monthly!BV103</f>
        <v>0</v>
      </c>
      <c r="E107" s="17">
        <f>[1]Fiscal!G103</f>
        <v>0</v>
      </c>
      <c r="F107" s="17">
        <f>[1]Monthly!BJ103</f>
        <v>0</v>
      </c>
      <c r="G107" s="19"/>
    </row>
    <row r="108" spans="1:7" x14ac:dyDescent="0.25">
      <c r="A108" s="37" t="s">
        <v>102</v>
      </c>
      <c r="B108" s="42"/>
      <c r="C108" s="49"/>
      <c r="D108" s="17">
        <f>[1]Monthly!BV104</f>
        <v>0</v>
      </c>
      <c r="E108" s="17">
        <f>[1]Fiscal!G104</f>
        <v>0</v>
      </c>
      <c r="F108" s="17">
        <f>[1]Monthly!BJ104</f>
        <v>0</v>
      </c>
      <c r="G108" s="19"/>
    </row>
    <row r="109" spans="1:7" x14ac:dyDescent="0.25">
      <c r="A109" s="37" t="s">
        <v>103</v>
      </c>
      <c r="B109" s="42"/>
      <c r="C109" s="49"/>
      <c r="D109" s="17">
        <f>[1]Monthly!BV105</f>
        <v>0</v>
      </c>
      <c r="E109" s="17">
        <f>[1]Fiscal!G105</f>
        <v>0</v>
      </c>
      <c r="F109" s="17">
        <f>[1]Monthly!BJ105</f>
        <v>0</v>
      </c>
      <c r="G109" s="19"/>
    </row>
    <row r="110" spans="1:7" x14ac:dyDescent="0.25">
      <c r="A110" s="37" t="s">
        <v>104</v>
      </c>
      <c r="B110" s="42"/>
      <c r="C110" s="49"/>
      <c r="D110" s="17">
        <f>[1]Monthly!BV106</f>
        <v>0</v>
      </c>
      <c r="E110" s="17">
        <f>[1]Fiscal!G106</f>
        <v>16571</v>
      </c>
      <c r="F110" s="17">
        <f>[1]Monthly!BJ106</f>
        <v>23709</v>
      </c>
      <c r="G110" s="19">
        <f t="shared" ref="G110" si="5">(+D110-F110)/F110</f>
        <v>-1</v>
      </c>
    </row>
    <row r="111" spans="1:7" x14ac:dyDescent="0.25">
      <c r="A111" s="37" t="s">
        <v>105</v>
      </c>
      <c r="B111" s="42"/>
      <c r="C111" s="49"/>
      <c r="D111" s="17">
        <f>[1]Monthly!BV107</f>
        <v>0</v>
      </c>
      <c r="E111" s="17">
        <f>[1]Fiscal!G107</f>
        <v>0</v>
      </c>
      <c r="F111" s="17">
        <f>[1]Monthly!BJ107</f>
        <v>0</v>
      </c>
      <c r="G111" s="19"/>
    </row>
    <row r="112" spans="1:7" x14ac:dyDescent="0.25">
      <c r="A112" s="37" t="s">
        <v>106</v>
      </c>
      <c r="B112" s="42"/>
      <c r="C112" s="49"/>
      <c r="D112" s="17">
        <f>[1]Monthly!BV108</f>
        <v>3</v>
      </c>
      <c r="E112" s="17">
        <f>[1]Fiscal!G108</f>
        <v>9</v>
      </c>
      <c r="F112" s="17">
        <f>[1]Monthly!BJ108</f>
        <v>0</v>
      </c>
      <c r="G112" s="19"/>
    </row>
    <row r="113" spans="1:7" x14ac:dyDescent="0.25">
      <c r="A113" s="37" t="s">
        <v>107</v>
      </c>
      <c r="B113" s="42"/>
      <c r="C113" s="49"/>
      <c r="D113" s="17">
        <f>[1]Monthly!BV109</f>
        <v>9</v>
      </c>
      <c r="E113" s="17">
        <f>[1]Fiscal!G109</f>
        <v>30</v>
      </c>
      <c r="F113" s="17">
        <f>[1]Monthly!BJ109</f>
        <v>0</v>
      </c>
      <c r="G113" s="19"/>
    </row>
    <row r="114" spans="1:7" x14ac:dyDescent="0.25">
      <c r="A114" s="37" t="s">
        <v>86</v>
      </c>
      <c r="B114" s="42"/>
      <c r="C114" s="49"/>
      <c r="D114" s="17">
        <f>[1]Monthly!BV110</f>
        <v>0</v>
      </c>
      <c r="E114" s="17">
        <f>[1]Fiscal!G110</f>
        <v>6</v>
      </c>
      <c r="F114" s="17">
        <f>[1]Monthly!BJ110</f>
        <v>0</v>
      </c>
      <c r="G114" s="19"/>
    </row>
    <row r="115" spans="1:7" x14ac:dyDescent="0.25">
      <c r="A115" s="37" t="s">
        <v>87</v>
      </c>
      <c r="B115" s="42"/>
      <c r="C115" s="49"/>
      <c r="D115" s="17">
        <f>[1]Monthly!BV111</f>
        <v>0</v>
      </c>
      <c r="E115" s="17">
        <f>[1]Fiscal!G111</f>
        <v>0</v>
      </c>
      <c r="F115" s="17">
        <f>[1]Monthly!BJ111</f>
        <v>0</v>
      </c>
      <c r="G115" s="19"/>
    </row>
    <row r="116" spans="1:7" x14ac:dyDescent="0.25">
      <c r="A116" s="37" t="s">
        <v>88</v>
      </c>
      <c r="B116" s="42"/>
      <c r="C116" s="49"/>
      <c r="D116" s="17">
        <f>[1]Monthly!BV112</f>
        <v>14</v>
      </c>
      <c r="E116" s="17">
        <f>[1]Fiscal!G112</f>
        <v>128</v>
      </c>
      <c r="F116" s="17">
        <f>[1]Monthly!BJ112</f>
        <v>0</v>
      </c>
      <c r="G116" s="19"/>
    </row>
    <row r="117" spans="1:7" x14ac:dyDescent="0.25">
      <c r="A117" s="37" t="s">
        <v>89</v>
      </c>
      <c r="B117" s="42"/>
      <c r="C117" s="49"/>
      <c r="D117" s="17">
        <f>[1]Monthly!BV113</f>
        <v>0</v>
      </c>
      <c r="E117" s="17">
        <f>[1]Fiscal!G113</f>
        <v>0</v>
      </c>
      <c r="F117" s="17">
        <f>[1]Monthly!BJ113</f>
        <v>0</v>
      </c>
      <c r="G117" s="19"/>
    </row>
    <row r="118" spans="1:7" x14ac:dyDescent="0.25">
      <c r="A118" s="37"/>
      <c r="B118" s="38"/>
      <c r="C118" s="38" t="s">
        <v>37</v>
      </c>
      <c r="D118" s="24">
        <f>SUM(D105:D117)</f>
        <v>26</v>
      </c>
      <c r="E118" s="24">
        <f>SUM(E105:E117)</f>
        <v>16744</v>
      </c>
      <c r="F118" s="24">
        <f>SUM(F105:F117)</f>
        <v>23709</v>
      </c>
      <c r="G118" s="19">
        <f>(+D118-F118)/F118</f>
        <v>-0.99890337002825935</v>
      </c>
    </row>
    <row r="119" spans="1:7" x14ac:dyDescent="0.25">
      <c r="A119" s="4"/>
      <c r="B119" s="4"/>
      <c r="C119" s="11"/>
      <c r="D119" s="27"/>
      <c r="E119" s="27"/>
      <c r="F119" s="27"/>
      <c r="G119" s="12"/>
    </row>
    <row r="120" spans="1:7" x14ac:dyDescent="0.25">
      <c r="A120" s="2" t="s">
        <v>108</v>
      </c>
      <c r="B120" s="4"/>
      <c r="C120" s="11"/>
      <c r="D120" s="27"/>
      <c r="F120" s="27"/>
      <c r="G120" s="12"/>
    </row>
    <row r="121" spans="1:7" x14ac:dyDescent="0.25">
      <c r="A121" s="14" t="s">
        <v>109</v>
      </c>
      <c r="B121" s="29"/>
      <c r="C121" s="16"/>
      <c r="D121" s="55">
        <f>[1]Monthly!BV117</f>
        <v>12769</v>
      </c>
      <c r="E121" s="55">
        <f>[1]Fiscal!G117</f>
        <v>139542</v>
      </c>
      <c r="F121" s="55">
        <f>[1]Monthly!BJ117</f>
        <v>11005</v>
      </c>
      <c r="G121" s="19">
        <f t="shared" ref="G121:G126" si="6">(+D121-F121)/F121</f>
        <v>0.16029077691958202</v>
      </c>
    </row>
    <row r="122" spans="1:7" x14ac:dyDescent="0.25">
      <c r="A122" s="37" t="s">
        <v>110</v>
      </c>
      <c r="B122" s="42"/>
      <c r="C122" s="49"/>
      <c r="D122" s="55">
        <f>[1]Monthly!BV118</f>
        <v>203339</v>
      </c>
      <c r="E122" s="55">
        <f>[1]Fiscal!G118</f>
        <v>471412</v>
      </c>
      <c r="F122" s="55">
        <f>[1]Monthly!BJ118</f>
        <v>14875</v>
      </c>
      <c r="G122" s="19">
        <f t="shared" si="6"/>
        <v>12.669848739495798</v>
      </c>
    </row>
    <row r="123" spans="1:7" x14ac:dyDescent="0.25">
      <c r="A123" s="37" t="s">
        <v>111</v>
      </c>
      <c r="B123" s="42"/>
      <c r="C123" s="49"/>
      <c r="D123" s="55">
        <f>[1]Monthly!BV119</f>
        <v>0</v>
      </c>
      <c r="E123" s="55">
        <f>[1]Fiscal!G119</f>
        <v>16</v>
      </c>
      <c r="F123" s="55">
        <f>[1]Monthly!BJ119</f>
        <v>8</v>
      </c>
      <c r="G123" s="19">
        <f t="shared" si="6"/>
        <v>-1</v>
      </c>
    </row>
    <row r="124" spans="1:7" x14ac:dyDescent="0.25">
      <c r="A124" s="37" t="s">
        <v>112</v>
      </c>
      <c r="B124" s="42"/>
      <c r="C124" s="49"/>
      <c r="D124" s="55">
        <f>[1]Monthly!BV120</f>
        <v>0</v>
      </c>
      <c r="E124" s="55">
        <f>[1]Fiscal!G120</f>
        <v>45979</v>
      </c>
      <c r="F124" s="55">
        <f>[1]Monthly!BJ120</f>
        <v>23426</v>
      </c>
      <c r="G124" s="19">
        <f t="shared" si="6"/>
        <v>-1</v>
      </c>
    </row>
    <row r="125" spans="1:7" x14ac:dyDescent="0.25">
      <c r="A125" s="37" t="s">
        <v>113</v>
      </c>
      <c r="B125" s="42"/>
      <c r="C125" s="49"/>
      <c r="D125" s="55">
        <f>[1]Monthly!BV121</f>
        <v>0</v>
      </c>
      <c r="E125" s="55">
        <f>[1]Fiscal!G121</f>
        <v>281</v>
      </c>
      <c r="F125" s="55">
        <f>[1]Monthly!BJ121</f>
        <v>41</v>
      </c>
      <c r="G125" s="19">
        <f t="shared" si="6"/>
        <v>-1</v>
      </c>
    </row>
    <row r="126" spans="1:7" x14ac:dyDescent="0.25">
      <c r="A126" s="37" t="s">
        <v>114</v>
      </c>
      <c r="B126" s="42"/>
      <c r="C126" s="49"/>
      <c r="D126" s="55">
        <f>[1]Monthly!BV122</f>
        <v>0</v>
      </c>
      <c r="E126" s="55">
        <f>[1]Fiscal!G122</f>
        <v>806</v>
      </c>
      <c r="F126" s="55">
        <f>[1]Monthly!BJ122</f>
        <v>211</v>
      </c>
      <c r="G126" s="19">
        <f t="shared" si="6"/>
        <v>-1</v>
      </c>
    </row>
    <row r="127" spans="1:7" x14ac:dyDescent="0.25">
      <c r="A127" s="4"/>
      <c r="B127" s="4"/>
      <c r="C127" s="11"/>
      <c r="D127" s="27"/>
      <c r="E127" s="27"/>
      <c r="F127" s="27"/>
      <c r="G127" s="12"/>
    </row>
    <row r="128" spans="1:7" x14ac:dyDescent="0.25">
      <c r="A128" s="2" t="s">
        <v>115</v>
      </c>
      <c r="B128" s="4"/>
      <c r="C128" s="11"/>
      <c r="D128" s="8" t="s">
        <v>4</v>
      </c>
      <c r="E128" s="8" t="s">
        <v>5</v>
      </c>
      <c r="F128" s="9" t="s">
        <v>6</v>
      </c>
      <c r="G128" s="10" t="s">
        <v>7</v>
      </c>
    </row>
    <row r="129" spans="1:7" x14ac:dyDescent="0.25">
      <c r="A129" s="2" t="s">
        <v>116</v>
      </c>
      <c r="B129" s="4"/>
      <c r="C129" s="11"/>
      <c r="D129" s="8" t="s">
        <v>8</v>
      </c>
      <c r="E129" s="8" t="s">
        <v>9</v>
      </c>
      <c r="F129" s="9" t="s">
        <v>10</v>
      </c>
      <c r="G129" s="8" t="s">
        <v>11</v>
      </c>
    </row>
    <row r="130" spans="1:7" x14ac:dyDescent="0.25">
      <c r="A130" s="14" t="s">
        <v>117</v>
      </c>
      <c r="B130" s="15"/>
      <c r="C130" s="16"/>
      <c r="D130" s="17">
        <f>[1]Monthly!BV125</f>
        <v>212</v>
      </c>
      <c r="E130" s="17">
        <f>[1]Fiscal!G125</f>
        <v>256</v>
      </c>
      <c r="F130" s="17">
        <f>[1]Monthly!BJ125</f>
        <v>0</v>
      </c>
      <c r="G130" s="19"/>
    </row>
    <row r="131" spans="1:7" x14ac:dyDescent="0.25">
      <c r="A131" s="37" t="s">
        <v>118</v>
      </c>
      <c r="B131" s="42"/>
      <c r="C131" s="49"/>
      <c r="D131" s="17">
        <f>[1]Monthly!BV126</f>
        <v>0</v>
      </c>
      <c r="E131" s="17">
        <f>[1]Fiscal!G126</f>
        <v>0</v>
      </c>
      <c r="F131" s="17">
        <f>[1]Monthly!BJ126</f>
        <v>0</v>
      </c>
      <c r="G131" s="19"/>
    </row>
    <row r="132" spans="1:7" x14ac:dyDescent="0.25">
      <c r="A132" s="37" t="s">
        <v>119</v>
      </c>
      <c r="B132" s="42"/>
      <c r="C132" s="49"/>
      <c r="D132" s="17">
        <f>[1]Monthly!BV127</f>
        <v>8172</v>
      </c>
      <c r="E132" s="17">
        <f>[1]Fiscal!G127</f>
        <v>25523</v>
      </c>
      <c r="F132" s="17">
        <f>[1]Monthly!BJ127</f>
        <v>1328</v>
      </c>
      <c r="G132" s="19">
        <f t="shared" ref="G132:G143" si="7">(+D132-F132)/F132</f>
        <v>5.153614457831325</v>
      </c>
    </row>
    <row r="133" spans="1:7" x14ac:dyDescent="0.25">
      <c r="A133" s="37" t="s">
        <v>120</v>
      </c>
      <c r="B133" s="42"/>
      <c r="C133" s="49"/>
      <c r="D133" s="17">
        <f>[1]Monthly!BV128</f>
        <v>1343</v>
      </c>
      <c r="E133" s="17">
        <f>[1]Fiscal!G128</f>
        <v>4953</v>
      </c>
      <c r="F133" s="17">
        <f>[1]Monthly!BJ128</f>
        <v>231</v>
      </c>
      <c r="G133" s="19">
        <f t="shared" si="7"/>
        <v>4.8138528138528143</v>
      </c>
    </row>
    <row r="134" spans="1:7" x14ac:dyDescent="0.25">
      <c r="A134" s="37" t="s">
        <v>83</v>
      </c>
      <c r="B134" s="42"/>
      <c r="C134" s="49"/>
      <c r="D134" s="17">
        <f>[1]Monthly!BV129</f>
        <v>0</v>
      </c>
      <c r="E134" s="17">
        <f>[1]Fiscal!G129</f>
        <v>54</v>
      </c>
      <c r="F134" s="17">
        <f>[1]Monthly!BJ129</f>
        <v>0</v>
      </c>
      <c r="G134" s="19"/>
    </row>
    <row r="135" spans="1:7" x14ac:dyDescent="0.25">
      <c r="A135" s="37" t="s">
        <v>84</v>
      </c>
      <c r="B135" s="42"/>
      <c r="C135" s="49"/>
      <c r="D135" s="17">
        <f>[1]Monthly!BV130</f>
        <v>10</v>
      </c>
      <c r="E135" s="17">
        <f>[1]Fiscal!G130</f>
        <v>42</v>
      </c>
      <c r="F135" s="17">
        <f>[1]Monthly!BJ130</f>
        <v>0</v>
      </c>
      <c r="G135" s="19"/>
    </row>
    <row r="136" spans="1:7" x14ac:dyDescent="0.25">
      <c r="A136" s="37" t="s">
        <v>85</v>
      </c>
      <c r="B136" s="42"/>
      <c r="C136" s="49"/>
      <c r="D136" s="17">
        <f>[1]Monthly!BV131</f>
        <v>28</v>
      </c>
      <c r="E136" s="17">
        <f>[1]Fiscal!G131</f>
        <v>235</v>
      </c>
      <c r="F136" s="17">
        <f>[1]Monthly!BJ131</f>
        <v>12</v>
      </c>
      <c r="G136" s="19">
        <f t="shared" si="7"/>
        <v>1.3333333333333333</v>
      </c>
    </row>
    <row r="137" spans="1:7" x14ac:dyDescent="0.25">
      <c r="A137" s="37" t="s">
        <v>86</v>
      </c>
      <c r="B137" s="42"/>
      <c r="C137" s="49"/>
      <c r="D137" s="17">
        <f>[1]Monthly!BV132</f>
        <v>6</v>
      </c>
      <c r="E137" s="17">
        <f>[1]Fiscal!G132</f>
        <v>45</v>
      </c>
      <c r="F137" s="17">
        <f>[1]Monthly!BJ132</f>
        <v>0</v>
      </c>
      <c r="G137" s="19"/>
    </row>
    <row r="138" spans="1:7" x14ac:dyDescent="0.25">
      <c r="A138" s="37" t="s">
        <v>87</v>
      </c>
      <c r="B138" s="42"/>
      <c r="C138" s="49"/>
      <c r="D138" s="17">
        <f>[1]Monthly!BV133</f>
        <v>32</v>
      </c>
      <c r="E138" s="17">
        <f>[1]Fiscal!G133</f>
        <v>173</v>
      </c>
      <c r="F138" s="17">
        <f>[1]Monthly!BJ133</f>
        <v>13</v>
      </c>
      <c r="G138" s="19">
        <f t="shared" si="7"/>
        <v>1.4615384615384615</v>
      </c>
    </row>
    <row r="139" spans="1:7" x14ac:dyDescent="0.25">
      <c r="A139" s="37" t="s">
        <v>88</v>
      </c>
      <c r="B139" s="42"/>
      <c r="C139" s="49"/>
      <c r="D139" s="17">
        <f>[1]Monthly!BV134</f>
        <v>38</v>
      </c>
      <c r="E139" s="17">
        <f>[1]Fiscal!G134</f>
        <v>277</v>
      </c>
      <c r="F139" s="17">
        <f>[1]Monthly!BJ134</f>
        <v>29</v>
      </c>
      <c r="G139" s="19">
        <f t="shared" si="7"/>
        <v>0.31034482758620691</v>
      </c>
    </row>
    <row r="140" spans="1:7" x14ac:dyDescent="0.25">
      <c r="A140" s="37" t="s">
        <v>121</v>
      </c>
      <c r="B140" s="42"/>
      <c r="C140" s="49"/>
      <c r="D140" s="17">
        <f>[1]Monthly!BV135</f>
        <v>65</v>
      </c>
      <c r="E140" s="17">
        <f>[1]Fiscal!G135</f>
        <v>352</v>
      </c>
      <c r="F140" s="17">
        <f>[1]Monthly!BJ135</f>
        <v>0</v>
      </c>
      <c r="G140" s="19"/>
    </row>
    <row r="141" spans="1:7" x14ac:dyDescent="0.25">
      <c r="A141" s="37" t="s">
        <v>89</v>
      </c>
      <c r="B141" s="42"/>
      <c r="C141" s="49"/>
      <c r="D141" s="17">
        <f>[1]Monthly!BV136</f>
        <v>0</v>
      </c>
      <c r="E141" s="17">
        <f>[1]Fiscal!G136</f>
        <v>0</v>
      </c>
      <c r="F141" s="17">
        <f>[1]Monthly!BJ136</f>
        <v>0</v>
      </c>
      <c r="G141" s="19"/>
    </row>
    <row r="142" spans="1:7" x14ac:dyDescent="0.25">
      <c r="A142" s="37" t="s">
        <v>122</v>
      </c>
      <c r="B142" s="42"/>
      <c r="C142" s="56"/>
      <c r="D142" s="17">
        <f>[1]Monthly!BV137</f>
        <v>238</v>
      </c>
      <c r="E142" s="17">
        <f>[1]Fiscal!G137</f>
        <v>238</v>
      </c>
      <c r="F142" s="17">
        <f>[1]Monthly!BJ137</f>
        <v>0</v>
      </c>
      <c r="G142" s="19"/>
    </row>
    <row r="143" spans="1:7" x14ac:dyDescent="0.25">
      <c r="A143" s="37"/>
      <c r="B143" s="38"/>
      <c r="C143" s="38" t="s">
        <v>37</v>
      </c>
      <c r="D143" s="24">
        <f>+SUM(D130:D142)</f>
        <v>10144</v>
      </c>
      <c r="E143" s="24">
        <f>+SUM(E130:E142)</f>
        <v>32148</v>
      </c>
      <c r="F143" s="24">
        <f>+SUM(F130:F142)</f>
        <v>1613</v>
      </c>
      <c r="G143" s="19">
        <f t="shared" si="7"/>
        <v>5.28890266584005</v>
      </c>
    </row>
    <row r="144" spans="1:7" x14ac:dyDescent="0.25">
      <c r="A144" s="30"/>
      <c r="B144" s="30"/>
      <c r="C144" s="57"/>
      <c r="D144" s="58"/>
      <c r="E144" s="58"/>
      <c r="F144" s="58"/>
      <c r="G144" s="44"/>
    </row>
    <row r="145" spans="1:7" x14ac:dyDescent="0.25">
      <c r="A145" s="59" t="s">
        <v>123</v>
      </c>
      <c r="B145" s="30"/>
      <c r="C145" s="57"/>
      <c r="D145" s="58"/>
      <c r="E145" s="58"/>
      <c r="F145" s="58"/>
      <c r="G145" s="44"/>
    </row>
    <row r="146" spans="1:7" x14ac:dyDescent="0.25">
      <c r="A146" s="14" t="s">
        <v>124</v>
      </c>
      <c r="B146" s="15"/>
      <c r="C146" s="16"/>
      <c r="D146" s="17">
        <f>[1]Monthly!BV141</f>
        <v>2</v>
      </c>
      <c r="E146" s="17">
        <f>[1]Fiscal!G141</f>
        <v>2</v>
      </c>
      <c r="F146" s="17">
        <f>[1]Monthly!BJ141</f>
        <v>0</v>
      </c>
      <c r="G146" s="19"/>
    </row>
    <row r="147" spans="1:7" x14ac:dyDescent="0.25">
      <c r="A147" s="37" t="s">
        <v>125</v>
      </c>
      <c r="B147" s="42"/>
      <c r="C147" s="49"/>
      <c r="D147" s="17">
        <f>[1]Monthly!BV142</f>
        <v>25</v>
      </c>
      <c r="E147" s="17">
        <f>[1]Fiscal!G142</f>
        <v>27</v>
      </c>
      <c r="F147" s="17">
        <f>[1]Monthly!BJ142</f>
        <v>0</v>
      </c>
      <c r="G147" s="19"/>
    </row>
    <row r="148" spans="1:7" x14ac:dyDescent="0.25">
      <c r="A148" s="37" t="s">
        <v>126</v>
      </c>
      <c r="B148" s="42"/>
      <c r="C148" s="49"/>
      <c r="D148" s="17">
        <f>[1]Monthly!BV143</f>
        <v>69</v>
      </c>
      <c r="E148" s="17">
        <f>[1]Fiscal!G143</f>
        <v>70</v>
      </c>
      <c r="F148" s="17">
        <f>[1]Monthly!BJ143</f>
        <v>0</v>
      </c>
      <c r="G148" s="19"/>
    </row>
    <row r="149" spans="1:7" x14ac:dyDescent="0.25">
      <c r="A149" s="4"/>
      <c r="B149" s="4"/>
      <c r="C149" s="11"/>
      <c r="D149" s="27"/>
      <c r="E149" s="27"/>
      <c r="F149" s="27"/>
      <c r="G149" s="12"/>
    </row>
    <row r="150" spans="1:7" x14ac:dyDescent="0.25">
      <c r="A150" s="2" t="s">
        <v>127</v>
      </c>
      <c r="B150" s="4"/>
      <c r="C150" s="11"/>
      <c r="D150" s="8"/>
      <c r="E150" s="8"/>
      <c r="F150" s="9"/>
      <c r="G150" s="8"/>
    </row>
    <row r="151" spans="1:7" x14ac:dyDescent="0.25">
      <c r="A151" s="60" t="s">
        <v>128</v>
      </c>
      <c r="B151" s="15"/>
      <c r="C151" s="16"/>
      <c r="D151" s="17">
        <f>[1]Monthly!BV146</f>
        <v>0</v>
      </c>
      <c r="E151" s="17">
        <f>[1]Fiscal!G146</f>
        <v>0</v>
      </c>
      <c r="F151" s="17">
        <f>[1]Monthly!BJ146</f>
        <v>0</v>
      </c>
      <c r="G151" s="19"/>
    </row>
    <row r="152" spans="1:7" x14ac:dyDescent="0.25">
      <c r="A152" s="47" t="s">
        <v>129</v>
      </c>
      <c r="B152" s="42"/>
      <c r="C152" s="49"/>
      <c r="D152" s="17">
        <f>[1]Monthly!BV147</f>
        <v>50</v>
      </c>
      <c r="E152" s="17">
        <f>[1]Fiscal!G147</f>
        <v>50</v>
      </c>
      <c r="F152" s="17">
        <f>[1]Monthly!BJ147</f>
        <v>0</v>
      </c>
      <c r="G152" s="19"/>
    </row>
    <row r="153" spans="1:7" x14ac:dyDescent="0.25">
      <c r="A153" s="4"/>
      <c r="B153" s="4"/>
      <c r="C153" s="11"/>
      <c r="D153" s="27"/>
      <c r="E153" s="27"/>
      <c r="F153" s="27"/>
      <c r="G153" s="12"/>
    </row>
    <row r="154" spans="1:7" x14ac:dyDescent="0.25">
      <c r="A154" s="2" t="s">
        <v>130</v>
      </c>
      <c r="B154" s="4"/>
      <c r="C154" s="11"/>
      <c r="D154" s="27"/>
      <c r="E154" s="27"/>
      <c r="F154" s="27"/>
      <c r="G154" s="12"/>
    </row>
    <row r="155" spans="1:7" x14ac:dyDescent="0.25">
      <c r="A155" s="14" t="s">
        <v>131</v>
      </c>
      <c r="B155" s="15"/>
      <c r="C155" s="16"/>
      <c r="D155" s="17">
        <f>[1]Monthly!BV150</f>
        <v>0</v>
      </c>
      <c r="E155" s="17">
        <f>[1]Fiscal!G150</f>
        <v>0</v>
      </c>
      <c r="F155" s="17">
        <f>[1]Monthly!BJ150</f>
        <v>0</v>
      </c>
      <c r="G155" s="19"/>
    </row>
    <row r="156" spans="1:7" x14ac:dyDescent="0.25">
      <c r="A156" s="37" t="s">
        <v>83</v>
      </c>
      <c r="B156" s="42"/>
      <c r="C156" s="49"/>
      <c r="D156" s="17">
        <f>[1]Monthly!BV151</f>
        <v>0</v>
      </c>
      <c r="E156" s="17">
        <f>[1]Fiscal!G151</f>
        <v>0</v>
      </c>
      <c r="F156" s="17">
        <f>[1]Monthly!BJ151</f>
        <v>0</v>
      </c>
      <c r="G156" s="19"/>
    </row>
    <row r="157" spans="1:7" x14ac:dyDescent="0.25">
      <c r="A157" s="37" t="s">
        <v>84</v>
      </c>
      <c r="B157" s="42"/>
      <c r="C157" s="49"/>
      <c r="D157" s="17">
        <f>[1]Monthly!BV152</f>
        <v>157</v>
      </c>
      <c r="E157" s="17">
        <f>[1]Fiscal!G152</f>
        <v>245</v>
      </c>
      <c r="F157" s="17">
        <f>[1]Monthly!BJ152</f>
        <v>0</v>
      </c>
      <c r="G157" s="19"/>
    </row>
    <row r="158" spans="1:7" x14ac:dyDescent="0.25">
      <c r="A158" s="37" t="s">
        <v>107</v>
      </c>
      <c r="B158" s="42"/>
      <c r="C158" s="49"/>
      <c r="D158" s="17">
        <f>[1]Monthly!BV153</f>
        <v>264</v>
      </c>
      <c r="E158" s="17">
        <f>[1]Fiscal!G153</f>
        <v>537</v>
      </c>
      <c r="F158" s="17">
        <f>[1]Monthly!BJ153</f>
        <v>0</v>
      </c>
      <c r="G158" s="19"/>
    </row>
    <row r="159" spans="1:7" x14ac:dyDescent="0.25">
      <c r="A159" s="37" t="s">
        <v>86</v>
      </c>
      <c r="B159" s="42"/>
      <c r="C159" s="49"/>
      <c r="D159" s="17">
        <f>[1]Monthly!BV154</f>
        <v>24</v>
      </c>
      <c r="E159" s="17">
        <f>[1]Fiscal!G154</f>
        <v>550</v>
      </c>
      <c r="F159" s="17">
        <f>[1]Monthly!BJ154</f>
        <v>0</v>
      </c>
      <c r="G159" s="19"/>
    </row>
    <row r="160" spans="1:7" x14ac:dyDescent="0.25">
      <c r="A160" s="37" t="s">
        <v>132</v>
      </c>
      <c r="B160" s="42"/>
      <c r="C160" s="49"/>
      <c r="D160" s="17">
        <f>[1]Monthly!BV155</f>
        <v>149</v>
      </c>
      <c r="E160" s="17">
        <f>[1]Fiscal!G155</f>
        <v>149</v>
      </c>
      <c r="F160" s="17">
        <f>[1]Monthly!BJ155</f>
        <v>0</v>
      </c>
      <c r="G160" s="19"/>
    </row>
    <row r="161" spans="1:7" x14ac:dyDescent="0.25">
      <c r="A161" s="37" t="s">
        <v>88</v>
      </c>
      <c r="B161" s="42"/>
      <c r="C161" s="49"/>
      <c r="D161" s="17">
        <f>[1]Monthly!BV156</f>
        <v>160</v>
      </c>
      <c r="E161" s="17">
        <f>[1]Fiscal!G156</f>
        <v>1244</v>
      </c>
      <c r="F161" s="17">
        <f>[1]Monthly!BJ156</f>
        <v>0</v>
      </c>
      <c r="G161" s="19"/>
    </row>
    <row r="162" spans="1:7" x14ac:dyDescent="0.25">
      <c r="A162" s="37" t="s">
        <v>89</v>
      </c>
      <c r="B162" s="42"/>
      <c r="C162" s="49"/>
      <c r="D162" s="17">
        <f>[1]Monthly!BV157</f>
        <v>0</v>
      </c>
      <c r="E162" s="17">
        <f>[1]Fiscal!G157</f>
        <v>0</v>
      </c>
      <c r="F162" s="17">
        <f>[1]Monthly!BJ157</f>
        <v>0</v>
      </c>
      <c r="G162" s="19"/>
    </row>
    <row r="163" spans="1:7" x14ac:dyDescent="0.25">
      <c r="A163" s="37"/>
      <c r="B163" s="42"/>
      <c r="C163" s="61" t="s">
        <v>37</v>
      </c>
      <c r="D163" s="24">
        <f>SUM(D155:D162)</f>
        <v>754</v>
      </c>
      <c r="E163" s="24">
        <f>SUM(E155:E162)</f>
        <v>2725</v>
      </c>
      <c r="F163" s="24">
        <f>SUM(F155:F162)</f>
        <v>0</v>
      </c>
      <c r="G163" s="19"/>
    </row>
    <row r="164" spans="1:7" x14ac:dyDescent="0.25">
      <c r="A164" s="4"/>
      <c r="B164" s="4"/>
      <c r="C164" s="11"/>
      <c r="D164" s="27"/>
      <c r="E164" s="27"/>
      <c r="F164" s="27"/>
      <c r="G164" s="12"/>
    </row>
    <row r="165" spans="1:7" x14ac:dyDescent="0.25">
      <c r="A165" s="4"/>
      <c r="B165" s="62"/>
      <c r="C165" s="8"/>
      <c r="D165" s="63"/>
      <c r="E165" s="63"/>
      <c r="F165" s="64"/>
      <c r="G165" s="10"/>
    </row>
    <row r="166" spans="1:7" x14ac:dyDescent="0.25">
      <c r="A166" s="2" t="s">
        <v>133</v>
      </c>
      <c r="B166" s="62" t="s">
        <v>134</v>
      </c>
      <c r="C166" s="8" t="s">
        <v>135</v>
      </c>
      <c r="D166" s="63" t="s">
        <v>136</v>
      </c>
      <c r="E166" s="63" t="s">
        <v>137</v>
      </c>
      <c r="F166" s="64" t="s">
        <v>138</v>
      </c>
      <c r="G166" s="10" t="s">
        <v>7</v>
      </c>
    </row>
    <row r="167" spans="1:7" x14ac:dyDescent="0.25">
      <c r="A167" s="65" t="s">
        <v>139</v>
      </c>
      <c r="B167" s="66" t="s">
        <v>140</v>
      </c>
      <c r="C167" s="63" t="s">
        <v>141</v>
      </c>
      <c r="D167" s="63" t="s">
        <v>141</v>
      </c>
      <c r="E167" s="63" t="s">
        <v>142</v>
      </c>
      <c r="F167" s="64" t="s">
        <v>142</v>
      </c>
      <c r="G167" s="8" t="s">
        <v>11</v>
      </c>
    </row>
    <row r="168" spans="1:7" x14ac:dyDescent="0.25">
      <c r="A168" s="67" t="s">
        <v>143</v>
      </c>
      <c r="B168" s="68">
        <f>[1]Monthly!BV162</f>
        <v>0</v>
      </c>
      <c r="C168" s="69">
        <f>[1]Monthly!BV163</f>
        <v>0</v>
      </c>
      <c r="D168" s="17">
        <f>[1]Fiscal!E163</f>
        <v>2030</v>
      </c>
      <c r="E168" s="69">
        <f>[1]Monthly!BJ162</f>
        <v>0</v>
      </c>
      <c r="F168" s="70">
        <f>[1]Monthly!BJ163</f>
        <v>0</v>
      </c>
      <c r="G168" s="19"/>
    </row>
    <row r="169" spans="1:7" x14ac:dyDescent="0.25">
      <c r="A169" s="67" t="s">
        <v>144</v>
      </c>
      <c r="B169" s="71">
        <f>[1]Monthly!BV164</f>
        <v>0</v>
      </c>
      <c r="C169" s="69">
        <f>[1]Monthly!BV165</f>
        <v>0</v>
      </c>
      <c r="D169" s="17">
        <f>[1]Fiscal!E165</f>
        <v>8629</v>
      </c>
      <c r="E169" s="69">
        <f>[1]Monthly!BJ164</f>
        <v>0</v>
      </c>
      <c r="F169" s="70">
        <f>[1]Monthly!BJ165</f>
        <v>0</v>
      </c>
      <c r="G169" s="19"/>
    </row>
    <row r="170" spans="1:7" x14ac:dyDescent="0.25">
      <c r="A170" s="67" t="s">
        <v>145</v>
      </c>
      <c r="B170" s="71">
        <f>[1]Monthly!BV166</f>
        <v>0</v>
      </c>
      <c r="C170" s="69">
        <f>[1]Monthly!BV167</f>
        <v>0</v>
      </c>
      <c r="D170" s="17">
        <f>[1]Fiscal!E167</f>
        <v>456</v>
      </c>
      <c r="E170" s="69">
        <f>[1]Monthly!BJ166</f>
        <v>0</v>
      </c>
      <c r="F170" s="70">
        <f>[1]Monthly!BJ167</f>
        <v>0</v>
      </c>
      <c r="G170" s="19"/>
    </row>
    <row r="171" spans="1:7" x14ac:dyDescent="0.25">
      <c r="A171" s="67" t="s">
        <v>146</v>
      </c>
      <c r="B171" s="72">
        <f>[1]Monthly!BV168</f>
        <v>0</v>
      </c>
      <c r="C171" s="69">
        <f>[1]Monthly!BV169</f>
        <v>0</v>
      </c>
      <c r="D171" s="17">
        <f>[1]Fiscal!E168</f>
        <v>22</v>
      </c>
      <c r="E171" s="69">
        <f>[1]Monthly!BJ168</f>
        <v>0</v>
      </c>
      <c r="F171" s="70">
        <f>[1]Monthly!BJ169</f>
        <v>0</v>
      </c>
      <c r="G171" s="19"/>
    </row>
    <row r="172" spans="1:7" x14ac:dyDescent="0.25">
      <c r="A172" s="67" t="s">
        <v>147</v>
      </c>
      <c r="B172" s="72"/>
      <c r="C172" s="18">
        <f>[1]Monthly!BV170</f>
        <v>0</v>
      </c>
      <c r="D172" s="17">
        <f>[1]Fiscal!E170</f>
        <v>4325</v>
      </c>
      <c r="E172" s="69"/>
      <c r="F172" s="70">
        <f>[1]Monthly!BJ170</f>
        <v>0</v>
      </c>
      <c r="G172" s="19"/>
    </row>
    <row r="173" spans="1:7" x14ac:dyDescent="0.25">
      <c r="A173" s="67" t="s">
        <v>148</v>
      </c>
      <c r="B173" s="72">
        <f>[1]Monthly!BV171</f>
        <v>4</v>
      </c>
      <c r="C173" s="69">
        <f>[1]Monthly!BV172</f>
        <v>135</v>
      </c>
      <c r="D173" s="17">
        <f>[1]Fiscal!E172</f>
        <v>5229</v>
      </c>
      <c r="E173" s="69">
        <f>[1]Monthly!BJ171</f>
        <v>9</v>
      </c>
      <c r="F173" s="70">
        <f>[1]Monthly!BJ171</f>
        <v>9</v>
      </c>
      <c r="G173" s="19">
        <f t="shared" ref="G173:G174" si="8">(C173-F173)/F173</f>
        <v>14</v>
      </c>
    </row>
    <row r="174" spans="1:7" x14ac:dyDescent="0.25">
      <c r="A174" s="67" t="s">
        <v>149</v>
      </c>
      <c r="B174" s="72">
        <f>[1]Monthly!BV173</f>
        <v>8</v>
      </c>
      <c r="C174" s="73">
        <f>[1]Monthly!BV174</f>
        <v>40</v>
      </c>
      <c r="D174" s="74">
        <f>[1]Fiscal!E174</f>
        <v>586</v>
      </c>
      <c r="E174" s="73">
        <f>[1]Monthly!BJ173</f>
        <v>8</v>
      </c>
      <c r="F174" s="70">
        <f>[1]Monthly!BJ174</f>
        <v>44</v>
      </c>
      <c r="G174" s="19">
        <f t="shared" si="8"/>
        <v>-9.0909090909090912E-2</v>
      </c>
    </row>
    <row r="175" spans="1:7" x14ac:dyDescent="0.25">
      <c r="A175" s="75"/>
      <c r="B175" s="76"/>
      <c r="C175" s="77"/>
      <c r="D175" s="77"/>
      <c r="E175" s="77"/>
      <c r="F175" s="78"/>
      <c r="G175" s="33"/>
    </row>
    <row r="176" spans="1:7" x14ac:dyDescent="0.25">
      <c r="A176" s="67" t="s">
        <v>150</v>
      </c>
      <c r="B176" s="79"/>
      <c r="C176" s="80"/>
      <c r="D176" s="80"/>
      <c r="E176" s="80"/>
      <c r="F176" s="81"/>
      <c r="G176" s="82"/>
    </row>
    <row r="177" spans="1:7" x14ac:dyDescent="0.25">
      <c r="A177" s="67" t="s">
        <v>151</v>
      </c>
      <c r="B177" s="83">
        <f>[1]Monthly!BV176</f>
        <v>0</v>
      </c>
      <c r="C177" s="84">
        <f>[1]Monthly!BV177</f>
        <v>0</v>
      </c>
      <c r="D177" s="84">
        <f>[1]Fiscal!E176</f>
        <v>53</v>
      </c>
      <c r="E177" s="84">
        <f>[1]Monthly!BJ176</f>
        <v>0</v>
      </c>
      <c r="F177" s="70">
        <f>[1]Monthly!BJ177</f>
        <v>0</v>
      </c>
      <c r="G177" s="19"/>
    </row>
    <row r="178" spans="1:7" x14ac:dyDescent="0.25">
      <c r="A178" s="67" t="s">
        <v>152</v>
      </c>
      <c r="B178" s="72">
        <f>[1]Monthly!BV179</f>
        <v>1</v>
      </c>
      <c r="C178" s="41">
        <f>[1]Monthly!BV180</f>
        <v>8</v>
      </c>
      <c r="D178" s="41">
        <f>[1]Fiscal!E180</f>
        <v>548</v>
      </c>
      <c r="E178" s="41">
        <f>[1]Monthly!BJ179</f>
        <v>0</v>
      </c>
      <c r="F178" s="70">
        <f>[1]Monthly!BJ180</f>
        <v>0</v>
      </c>
      <c r="G178" s="19"/>
    </row>
    <row r="179" spans="1:7" x14ac:dyDescent="0.25">
      <c r="A179" s="67" t="s">
        <v>153</v>
      </c>
      <c r="B179" s="72">
        <f>[1]Monthly!BV182</f>
        <v>7</v>
      </c>
      <c r="C179" s="41">
        <f>[1]Monthly!BV183</f>
        <v>141</v>
      </c>
      <c r="D179" s="41">
        <f>[1]Fiscal!E183</f>
        <v>1493</v>
      </c>
      <c r="E179" s="41">
        <f>[1]Monthly!BJ182</f>
        <v>0</v>
      </c>
      <c r="F179" s="70">
        <f>[1]Monthly!BJ183</f>
        <v>0</v>
      </c>
      <c r="G179" s="19"/>
    </row>
    <row r="180" spans="1:7" x14ac:dyDescent="0.25">
      <c r="A180" s="67" t="s">
        <v>154</v>
      </c>
      <c r="B180" s="72">
        <f>[1]Monthly!BV185</f>
        <v>0</v>
      </c>
      <c r="C180" s="41">
        <f>[1]Monthly!BV186</f>
        <v>0</v>
      </c>
      <c r="D180" s="41">
        <f>[1]Fiscal!E186</f>
        <v>171</v>
      </c>
      <c r="E180" s="41">
        <f>[1]Monthly!BJ185</f>
        <v>0</v>
      </c>
      <c r="F180" s="70">
        <f>[1]Monthly!BJ186</f>
        <v>0</v>
      </c>
      <c r="G180" s="19"/>
    </row>
    <row r="181" spans="1:7" x14ac:dyDescent="0.25">
      <c r="A181" s="67" t="s">
        <v>155</v>
      </c>
      <c r="B181" s="72">
        <f>[1]Monthly!BV188</f>
        <v>0</v>
      </c>
      <c r="C181" s="41">
        <f>[1]Monthly!BV189</f>
        <v>0</v>
      </c>
      <c r="D181" s="41">
        <f>[1]Fiscal!E189</f>
        <v>8</v>
      </c>
      <c r="E181" s="41">
        <f>[1]Monthly!BJ188</f>
        <v>0</v>
      </c>
      <c r="F181" s="70">
        <f>[1]Monthly!BJ189</f>
        <v>0</v>
      </c>
      <c r="G181" s="19"/>
    </row>
    <row r="182" spans="1:7" x14ac:dyDescent="0.25">
      <c r="A182" s="67" t="s">
        <v>156</v>
      </c>
      <c r="B182" s="72">
        <f>[1]Monthly!BV191</f>
        <v>4</v>
      </c>
      <c r="C182" s="41">
        <f>[1]Monthly!BV192</f>
        <v>17</v>
      </c>
      <c r="D182" s="41">
        <f>[1]Fiscal!E192</f>
        <v>141</v>
      </c>
      <c r="E182" s="41">
        <f>[1]Monthly!BJ191</f>
        <v>0</v>
      </c>
      <c r="F182" s="70">
        <f>[1]Monthly!BJ192</f>
        <v>0</v>
      </c>
      <c r="G182" s="19"/>
    </row>
    <row r="183" spans="1:7" x14ac:dyDescent="0.25">
      <c r="A183" s="4"/>
      <c r="B183" s="11"/>
      <c r="C183" s="27"/>
      <c r="D183" s="27"/>
      <c r="E183" s="27"/>
      <c r="F183" s="85"/>
      <c r="G183" s="82"/>
    </row>
    <row r="184" spans="1:7" x14ac:dyDescent="0.25">
      <c r="A184" s="2" t="s">
        <v>157</v>
      </c>
      <c r="B184" s="11"/>
      <c r="C184" s="86"/>
      <c r="D184" s="86"/>
      <c r="E184" s="86"/>
      <c r="F184" s="85"/>
      <c r="G184" s="82"/>
    </row>
    <row r="185" spans="1:7" x14ac:dyDescent="0.25">
      <c r="A185" s="37" t="s">
        <v>158</v>
      </c>
      <c r="B185" s="17">
        <v>1</v>
      </c>
      <c r="C185" s="17">
        <f>[1]Monthly!BV209</f>
        <v>0</v>
      </c>
      <c r="D185" s="17">
        <f>[1]Fiscal!E209</f>
        <v>396</v>
      </c>
      <c r="E185" s="17">
        <v>12</v>
      </c>
      <c r="F185" s="70">
        <f>[1]Monthly!BJ209</f>
        <v>0</v>
      </c>
      <c r="G185" s="19"/>
    </row>
    <row r="186" spans="1:7" x14ac:dyDescent="0.25">
      <c r="A186" s="37" t="s">
        <v>159</v>
      </c>
      <c r="B186" s="17">
        <v>1</v>
      </c>
      <c r="C186" s="17">
        <f>[1]Monthly!BV210</f>
        <v>0</v>
      </c>
      <c r="D186" s="17">
        <f>[1]Fiscal!E210</f>
        <v>190</v>
      </c>
      <c r="E186" s="17">
        <v>12</v>
      </c>
      <c r="F186" s="70">
        <f>[1]Monthly!BJ210</f>
        <v>0</v>
      </c>
      <c r="G186" s="19"/>
    </row>
    <row r="187" spans="1:7" x14ac:dyDescent="0.25">
      <c r="A187" s="4"/>
      <c r="B187" s="11"/>
      <c r="C187" s="27"/>
      <c r="D187" s="27"/>
      <c r="E187" s="27"/>
      <c r="F187" s="85"/>
      <c r="G187" s="82"/>
    </row>
    <row r="188" spans="1:7" x14ac:dyDescent="0.25">
      <c r="A188" s="2"/>
      <c r="B188" s="62"/>
      <c r="C188" s="8" t="s">
        <v>135</v>
      </c>
      <c r="D188" s="63" t="s">
        <v>136</v>
      </c>
      <c r="E188" s="63"/>
      <c r="F188" s="64" t="s">
        <v>138</v>
      </c>
      <c r="G188" s="10" t="s">
        <v>7</v>
      </c>
    </row>
    <row r="189" spans="1:7" x14ac:dyDescent="0.25">
      <c r="A189" s="87" t="s">
        <v>160</v>
      </c>
      <c r="B189" s="88"/>
      <c r="C189" s="63" t="s">
        <v>141</v>
      </c>
      <c r="D189" s="63" t="s">
        <v>141</v>
      </c>
      <c r="E189" s="63"/>
      <c r="F189" s="64" t="s">
        <v>142</v>
      </c>
      <c r="G189" s="8" t="s">
        <v>11</v>
      </c>
    </row>
    <row r="190" spans="1:7" x14ac:dyDescent="0.25">
      <c r="A190" s="89" t="s">
        <v>82</v>
      </c>
      <c r="B190" s="71"/>
      <c r="C190" s="17">
        <f>[1]Monthly!BV194</f>
        <v>16</v>
      </c>
      <c r="D190" s="17">
        <f>[1]Fiscal!E194</f>
        <v>183</v>
      </c>
      <c r="E190" s="17"/>
      <c r="F190" s="70">
        <f>[1]Monthly!BJ194</f>
        <v>20</v>
      </c>
      <c r="G190" s="19">
        <f t="shared" ref="G190:G198" si="9">(C190-F190)/F190</f>
        <v>-0.2</v>
      </c>
    </row>
    <row r="191" spans="1:7" x14ac:dyDescent="0.25">
      <c r="A191" s="89" t="s">
        <v>83</v>
      </c>
      <c r="B191" s="71"/>
      <c r="C191" s="17">
        <f>[1]Monthly!BV195</f>
        <v>0</v>
      </c>
      <c r="D191" s="17">
        <f>[1]Fiscal!E195</f>
        <v>1</v>
      </c>
      <c r="E191" s="17"/>
      <c r="F191" s="70">
        <f>[1]Monthly!BJ195</f>
        <v>0</v>
      </c>
      <c r="G191" s="19"/>
    </row>
    <row r="192" spans="1:7" x14ac:dyDescent="0.25">
      <c r="A192" s="89" t="s">
        <v>84</v>
      </c>
      <c r="B192" s="71"/>
      <c r="C192" s="17">
        <f>[1]Monthly!BV196</f>
        <v>6</v>
      </c>
      <c r="D192" s="17">
        <f>[1]Fiscal!E196</f>
        <v>59</v>
      </c>
      <c r="E192" s="17"/>
      <c r="F192" s="70">
        <f>[1]Monthly!BJ196</f>
        <v>0</v>
      </c>
      <c r="G192" s="19"/>
    </row>
    <row r="193" spans="1:7" x14ac:dyDescent="0.25">
      <c r="A193" s="89" t="s">
        <v>85</v>
      </c>
      <c r="B193" s="71"/>
      <c r="C193" s="17">
        <f>[1]Monthly!BV197</f>
        <v>0</v>
      </c>
      <c r="D193" s="17">
        <f>[1]Fiscal!E197</f>
        <v>6</v>
      </c>
      <c r="E193" s="17"/>
      <c r="F193" s="70">
        <f>[1]Monthly!BJ197</f>
        <v>0</v>
      </c>
      <c r="G193" s="19"/>
    </row>
    <row r="194" spans="1:7" x14ac:dyDescent="0.25">
      <c r="A194" s="89" t="s">
        <v>86</v>
      </c>
      <c r="B194" s="71"/>
      <c r="C194" s="17">
        <f>[1]Monthly!BV198</f>
        <v>0</v>
      </c>
      <c r="D194" s="17">
        <f>[1]Fiscal!E198</f>
        <v>0</v>
      </c>
      <c r="E194" s="17"/>
      <c r="F194" s="70">
        <f>[1]Monthly!BJ198</f>
        <v>0</v>
      </c>
      <c r="G194" s="19"/>
    </row>
    <row r="195" spans="1:7" x14ac:dyDescent="0.25">
      <c r="A195" s="89" t="s">
        <v>87</v>
      </c>
      <c r="B195" s="71"/>
      <c r="C195" s="17">
        <f>[1]Monthly!BV199</f>
        <v>0</v>
      </c>
      <c r="D195" s="17">
        <f>[1]Fiscal!E199</f>
        <v>42</v>
      </c>
      <c r="E195" s="17"/>
      <c r="F195" s="70">
        <f>[1]Monthly!BJ199</f>
        <v>0</v>
      </c>
      <c r="G195" s="19"/>
    </row>
    <row r="196" spans="1:7" x14ac:dyDescent="0.25">
      <c r="A196" s="89" t="s">
        <v>88</v>
      </c>
      <c r="B196" s="71"/>
      <c r="C196" s="17">
        <f>[1]Monthly!BV200</f>
        <v>0</v>
      </c>
      <c r="D196" s="17">
        <f>[1]Fiscal!E200</f>
        <v>58</v>
      </c>
      <c r="E196" s="17"/>
      <c r="F196" s="70">
        <f>[1]Monthly!BJ200</f>
        <v>4</v>
      </c>
      <c r="G196" s="19">
        <f t="shared" si="9"/>
        <v>-1</v>
      </c>
    </row>
    <row r="197" spans="1:7" x14ac:dyDescent="0.25">
      <c r="A197" s="89" t="s">
        <v>89</v>
      </c>
      <c r="B197" s="71"/>
      <c r="C197" s="17">
        <f>[1]Monthly!BV201</f>
        <v>0</v>
      </c>
      <c r="D197" s="17">
        <f>[1]Fiscal!E201</f>
        <v>0</v>
      </c>
      <c r="E197" s="17"/>
      <c r="F197" s="70">
        <f>[1]Monthly!BJ201</f>
        <v>0</v>
      </c>
      <c r="G197" s="19"/>
    </row>
    <row r="198" spans="1:7" x14ac:dyDescent="0.25">
      <c r="A198" s="90" t="s">
        <v>37</v>
      </c>
      <c r="B198" s="24"/>
      <c r="C198" s="24">
        <f>SUM(C190:C197)</f>
        <v>22</v>
      </c>
      <c r="D198" s="24">
        <f>SUM(D190:D197)</f>
        <v>349</v>
      </c>
      <c r="E198" s="24"/>
      <c r="F198" s="91">
        <f>SUM(F190:F197)</f>
        <v>24</v>
      </c>
      <c r="G198" s="19">
        <f t="shared" si="9"/>
        <v>-8.3333333333333329E-2</v>
      </c>
    </row>
    <row r="199" spans="1:7" x14ac:dyDescent="0.25">
      <c r="A199" s="4"/>
      <c r="B199" s="11"/>
      <c r="C199" s="27"/>
      <c r="D199" s="27"/>
      <c r="E199" s="27"/>
      <c r="F199" s="85"/>
      <c r="G199" s="82"/>
    </row>
    <row r="200" spans="1:7" x14ac:dyDescent="0.25">
      <c r="A200" s="4"/>
      <c r="B200" s="62" t="s">
        <v>134</v>
      </c>
      <c r="C200" s="8" t="s">
        <v>135</v>
      </c>
      <c r="D200" s="63" t="s">
        <v>136</v>
      </c>
      <c r="E200" s="63" t="s">
        <v>137</v>
      </c>
      <c r="F200" s="64" t="s">
        <v>138</v>
      </c>
      <c r="G200" s="10" t="s">
        <v>7</v>
      </c>
    </row>
    <row r="201" spans="1:7" x14ac:dyDescent="0.25">
      <c r="A201" s="2" t="s">
        <v>161</v>
      </c>
      <c r="B201" s="66" t="s">
        <v>140</v>
      </c>
      <c r="C201" s="63" t="s">
        <v>141</v>
      </c>
      <c r="D201" s="63" t="s">
        <v>141</v>
      </c>
      <c r="E201" s="63" t="s">
        <v>142</v>
      </c>
      <c r="F201" s="64" t="s">
        <v>142</v>
      </c>
      <c r="G201" s="8" t="s">
        <v>11</v>
      </c>
    </row>
    <row r="202" spans="1:7" x14ac:dyDescent="0.25">
      <c r="A202" s="89" t="s">
        <v>162</v>
      </c>
      <c r="B202" s="71">
        <f>[1]Monthly!BV203</f>
        <v>0</v>
      </c>
      <c r="C202" s="17">
        <f>[1]Monthly!BV204</f>
        <v>0</v>
      </c>
      <c r="D202" s="17">
        <f>[1]Fiscal!E204</f>
        <v>85</v>
      </c>
      <c r="E202" s="17">
        <f>[1]Monthly!BJ203</f>
        <v>0</v>
      </c>
      <c r="F202" s="70">
        <f>[1]Monthly!BJ204</f>
        <v>0</v>
      </c>
      <c r="G202" s="19"/>
    </row>
    <row r="203" spans="1:7" x14ac:dyDescent="0.25">
      <c r="A203" s="89" t="s">
        <v>163</v>
      </c>
      <c r="B203" s="71">
        <f>[1]Monthly!BV205</f>
        <v>0</v>
      </c>
      <c r="C203" s="17">
        <f>[1]Monthly!BV206</f>
        <v>0</v>
      </c>
      <c r="D203" s="17">
        <f>[1]Fiscal!E206</f>
        <v>2547</v>
      </c>
      <c r="E203" s="17">
        <f>[1]Monthly!BJ205</f>
        <v>0</v>
      </c>
      <c r="F203" s="70">
        <f>[1]Monthly!BJ206</f>
        <v>0</v>
      </c>
      <c r="G203" s="19"/>
    </row>
    <row r="204" spans="1:7" x14ac:dyDescent="0.25">
      <c r="A204" s="65" t="s">
        <v>164</v>
      </c>
      <c r="B204" s="71">
        <f>[1]Monthly!BV207</f>
        <v>8</v>
      </c>
      <c r="C204" s="17">
        <f>[1]Monthly!BV208</f>
        <v>91</v>
      </c>
      <c r="D204" s="17">
        <f>[1]Fiscal!E208</f>
        <v>2523</v>
      </c>
      <c r="E204" s="17">
        <f>[1]Monthly!BJ207</f>
        <v>3</v>
      </c>
      <c r="F204" s="70">
        <f>[1]Monthly!BJ208</f>
        <v>80</v>
      </c>
      <c r="G204" s="19">
        <f>(C204-F204)/F204</f>
        <v>0.13750000000000001</v>
      </c>
    </row>
    <row r="205" spans="1:7" x14ac:dyDescent="0.25">
      <c r="A205" s="39"/>
      <c r="B205" s="39"/>
      <c r="C205" s="39"/>
      <c r="D205" s="39"/>
      <c r="E205" s="39"/>
      <c r="F205" s="39"/>
      <c r="G205" s="39"/>
    </row>
    <row r="206" spans="1:7" x14ac:dyDescent="0.25">
      <c r="A206" s="39"/>
      <c r="B206" s="39"/>
      <c r="C206" s="39"/>
      <c r="D206" s="8" t="s">
        <v>4</v>
      </c>
      <c r="E206" s="8" t="s">
        <v>5</v>
      </c>
      <c r="F206" s="9" t="s">
        <v>6</v>
      </c>
      <c r="G206" s="10" t="s">
        <v>7</v>
      </c>
    </row>
    <row r="207" spans="1:7" x14ac:dyDescent="0.25">
      <c r="A207" s="2" t="s">
        <v>165</v>
      </c>
      <c r="B207" s="4"/>
      <c r="C207" s="11"/>
      <c r="D207" s="8" t="s">
        <v>8</v>
      </c>
      <c r="E207" s="8" t="s">
        <v>9</v>
      </c>
      <c r="F207" s="9" t="s">
        <v>10</v>
      </c>
      <c r="G207" s="8" t="s">
        <v>11</v>
      </c>
    </row>
    <row r="208" spans="1:7" x14ac:dyDescent="0.25">
      <c r="A208" s="14" t="s">
        <v>166</v>
      </c>
      <c r="B208" s="15"/>
      <c r="C208" s="16"/>
      <c r="D208" s="17">
        <f>[1]Monthly!BV222</f>
        <v>0</v>
      </c>
      <c r="E208" s="17">
        <f>[1]Fiscal!G222</f>
        <v>0</v>
      </c>
      <c r="F208" s="17">
        <f>[1]Monthly!BJ222</f>
        <v>0</v>
      </c>
      <c r="G208" s="92"/>
    </row>
    <row r="209" spans="1:7" x14ac:dyDescent="0.25">
      <c r="A209" s="93" t="s">
        <v>167</v>
      </c>
      <c r="B209" s="15"/>
      <c r="C209" s="94"/>
      <c r="D209" s="17">
        <f>[1]Monthly!BV223</f>
        <v>0</v>
      </c>
      <c r="E209" s="17">
        <f>[1]Fiscal!G223</f>
        <v>0</v>
      </c>
      <c r="F209" s="17">
        <f>[1]Monthly!BJ223</f>
        <v>0</v>
      </c>
      <c r="G209" s="92"/>
    </row>
    <row r="210" spans="1:7" x14ac:dyDescent="0.25">
      <c r="A210" s="50" t="s">
        <v>168</v>
      </c>
      <c r="B210" s="42"/>
      <c r="C210" s="95"/>
      <c r="D210" s="17">
        <f>[1]Monthly!BV224</f>
        <v>216.5</v>
      </c>
      <c r="E210" s="17">
        <f>[1]Fiscal!G224</f>
        <v>216.5</v>
      </c>
      <c r="F210" s="17">
        <f>[1]Monthly!BJ224</f>
        <v>0</v>
      </c>
      <c r="G210" s="92"/>
    </row>
    <row r="211" spans="1:7" x14ac:dyDescent="0.25">
      <c r="A211" s="50"/>
      <c r="B211" s="42"/>
      <c r="C211" s="43" t="s">
        <v>37</v>
      </c>
      <c r="D211" s="24">
        <f>SUM(D208:D210)</f>
        <v>216.5</v>
      </c>
      <c r="E211" s="24">
        <f>SUM(E208:E210)</f>
        <v>216.5</v>
      </c>
      <c r="F211" s="24">
        <f>SUM(F208:F210)</f>
        <v>0</v>
      </c>
      <c r="G211" s="92"/>
    </row>
    <row r="212" spans="1:7" x14ac:dyDescent="0.25">
      <c r="A212" s="54"/>
      <c r="B212" s="4"/>
      <c r="C212" s="96"/>
      <c r="D212" s="27"/>
      <c r="E212" s="27"/>
      <c r="F212" s="27"/>
      <c r="G212" s="12"/>
    </row>
    <row r="213" spans="1:7" x14ac:dyDescent="0.25">
      <c r="A213" s="2" t="s">
        <v>169</v>
      </c>
      <c r="B213" s="4"/>
      <c r="C213" s="11"/>
      <c r="D213" s="27"/>
      <c r="E213" s="27"/>
      <c r="F213" s="27"/>
      <c r="G213" s="12"/>
    </row>
    <row r="214" spans="1:7" x14ac:dyDescent="0.25">
      <c r="A214" s="14" t="s">
        <v>170</v>
      </c>
      <c r="B214" s="15"/>
      <c r="C214" s="16"/>
      <c r="D214" s="17">
        <f>[1]Monthly!BV227</f>
        <v>0</v>
      </c>
      <c r="E214" s="17">
        <f>[1]Fiscal!G227</f>
        <v>0</v>
      </c>
      <c r="F214" s="17">
        <f>[1]Monthly!BJ227</f>
        <v>0</v>
      </c>
      <c r="G214" s="19"/>
    </row>
    <row r="215" spans="1:7" x14ac:dyDescent="0.25">
      <c r="A215" s="37" t="s">
        <v>171</v>
      </c>
      <c r="B215" s="42"/>
      <c r="C215" s="49"/>
      <c r="D215" s="17">
        <f>[1]Monthly!BV228</f>
        <v>0</v>
      </c>
      <c r="E215" s="17">
        <f>[1]Fiscal!G228</f>
        <v>0</v>
      </c>
      <c r="F215" s="17">
        <f>[1]Monthly!BJ228</f>
        <v>0</v>
      </c>
      <c r="G215" s="19"/>
    </row>
    <row r="216" spans="1:7" x14ac:dyDescent="0.25">
      <c r="A216" s="4"/>
      <c r="B216" s="4"/>
      <c r="C216" s="11"/>
      <c r="D216" s="27"/>
      <c r="E216" s="27"/>
      <c r="F216" s="27"/>
      <c r="G216" s="12"/>
    </row>
    <row r="217" spans="1:7" x14ac:dyDescent="0.25">
      <c r="A217" s="2" t="s">
        <v>172</v>
      </c>
      <c r="B217" s="4"/>
      <c r="C217" s="11"/>
      <c r="D217" s="27"/>
      <c r="E217" s="27"/>
      <c r="F217" s="27"/>
      <c r="G217" s="12"/>
    </row>
    <row r="218" spans="1:7" x14ac:dyDescent="0.25">
      <c r="A218" s="14" t="s">
        <v>173</v>
      </c>
      <c r="B218" s="15"/>
      <c r="C218" s="16"/>
      <c r="D218" s="17">
        <f>[1]Monthly!BV231</f>
        <v>0</v>
      </c>
      <c r="E218" s="17">
        <f>[1]Fiscal!G231</f>
        <v>24476</v>
      </c>
      <c r="F218" s="17">
        <f>[1]Monthly!BJ231</f>
        <v>3917</v>
      </c>
      <c r="G218" s="19">
        <f>(+D218-F218)/F218</f>
        <v>-1</v>
      </c>
    </row>
    <row r="219" spans="1:7" x14ac:dyDescent="0.25">
      <c r="A219" s="37" t="s">
        <v>174</v>
      </c>
      <c r="B219" s="42"/>
      <c r="C219" s="49"/>
      <c r="D219" s="17">
        <f>[1]Monthly!BV232</f>
        <v>87</v>
      </c>
      <c r="E219" s="17">
        <f>[1]Fiscal!G232</f>
        <v>705</v>
      </c>
      <c r="F219" s="17">
        <f>[1]Monthly!BJ232</f>
        <v>98</v>
      </c>
      <c r="G219" s="19">
        <f>(+D219-F219)/F219</f>
        <v>-0.11224489795918367</v>
      </c>
    </row>
    <row r="220" spans="1:7" x14ac:dyDescent="0.25">
      <c r="A220" s="37" t="s">
        <v>175</v>
      </c>
      <c r="B220" s="42"/>
      <c r="C220" s="49"/>
      <c r="D220" s="17">
        <f>[1]Monthly!BV233</f>
        <v>1258</v>
      </c>
      <c r="E220" s="17">
        <f>[1]Fiscal!G233</f>
        <v>14629</v>
      </c>
      <c r="F220" s="17">
        <f>[1]Monthly!BJ233</f>
        <v>1780</v>
      </c>
      <c r="G220" s="19">
        <f t="shared" ref="G220:G226" si="10">(+D220-F220)/F220</f>
        <v>-0.29325842696629212</v>
      </c>
    </row>
    <row r="221" spans="1:7" x14ac:dyDescent="0.25">
      <c r="A221" s="37" t="s">
        <v>176</v>
      </c>
      <c r="B221" s="42"/>
      <c r="C221" s="49"/>
      <c r="D221" s="17">
        <f>[1]Monthly!BV234</f>
        <v>4889</v>
      </c>
      <c r="E221" s="17">
        <f>[1]Fiscal!G234</f>
        <v>8355</v>
      </c>
      <c r="F221" s="17">
        <f>[1]Monthly!BJ234</f>
        <v>412</v>
      </c>
      <c r="G221" s="19">
        <f t="shared" si="10"/>
        <v>10.866504854368932</v>
      </c>
    </row>
    <row r="222" spans="1:7" x14ac:dyDescent="0.25">
      <c r="A222" s="37" t="s">
        <v>177</v>
      </c>
      <c r="B222" s="42"/>
      <c r="C222" s="49"/>
      <c r="D222" s="17">
        <f>[1]Monthly!BV235</f>
        <v>0</v>
      </c>
      <c r="E222" s="17">
        <f>[1]Fiscal!G235</f>
        <v>0</v>
      </c>
      <c r="F222" s="17">
        <f>[1]Monthly!BJ235</f>
        <v>70</v>
      </c>
      <c r="G222" s="19">
        <f t="shared" si="10"/>
        <v>-1</v>
      </c>
    </row>
    <row r="223" spans="1:7" x14ac:dyDescent="0.25">
      <c r="A223" s="37" t="s">
        <v>178</v>
      </c>
      <c r="B223" s="42"/>
      <c r="C223" s="49"/>
      <c r="D223" s="17">
        <f>[1]Monthly!BV236</f>
        <v>83</v>
      </c>
      <c r="E223" s="17">
        <f>[1]Fiscal!G236</f>
        <v>381</v>
      </c>
      <c r="F223" s="17">
        <f>[1]Monthly!BJ236</f>
        <v>183</v>
      </c>
      <c r="G223" s="19">
        <f t="shared" si="10"/>
        <v>-0.54644808743169404</v>
      </c>
    </row>
    <row r="224" spans="1:7" x14ac:dyDescent="0.25">
      <c r="A224" s="37" t="s">
        <v>179</v>
      </c>
      <c r="B224" s="42"/>
      <c r="C224" s="49"/>
      <c r="D224" s="17">
        <f>[1]Monthly!BV237</f>
        <v>161</v>
      </c>
      <c r="E224" s="17">
        <f>[1]Fiscal!G237</f>
        <v>1366</v>
      </c>
      <c r="F224" s="17">
        <f>[1]Monthly!BJ237</f>
        <v>0</v>
      </c>
      <c r="G224" s="19"/>
    </row>
    <row r="225" spans="1:7" hidden="1" x14ac:dyDescent="0.25">
      <c r="A225" s="21" t="s">
        <v>180</v>
      </c>
      <c r="B225" s="30"/>
      <c r="C225" s="31"/>
      <c r="D225" s="17">
        <f>[1]Monthly!BV238</f>
        <v>0</v>
      </c>
      <c r="E225" s="17">
        <f>[1]Fiscal!C238</f>
        <v>0</v>
      </c>
      <c r="F225" s="17">
        <f>[1]Monthly!AYI238</f>
        <v>0</v>
      </c>
      <c r="G225" s="19" t="e">
        <f t="shared" si="10"/>
        <v>#DIV/0!</v>
      </c>
    </row>
    <row r="226" spans="1:7" x14ac:dyDescent="0.25">
      <c r="A226" s="37" t="s">
        <v>181</v>
      </c>
      <c r="B226" s="42"/>
      <c r="C226" s="49"/>
      <c r="D226" s="17">
        <f>[1]Monthly!BV239</f>
        <v>664</v>
      </c>
      <c r="E226" s="17">
        <f>[1]Fiscal!G239</f>
        <v>9128</v>
      </c>
      <c r="F226" s="17">
        <f>[1]Monthly!BJ239</f>
        <v>500</v>
      </c>
      <c r="G226" s="19">
        <f t="shared" si="10"/>
        <v>0.32800000000000001</v>
      </c>
    </row>
    <row r="227" spans="1:7" x14ac:dyDescent="0.25">
      <c r="A227" s="4"/>
      <c r="B227" s="4"/>
      <c r="C227" s="11"/>
      <c r="D227" s="27"/>
      <c r="E227" s="27"/>
      <c r="F227" s="27"/>
      <c r="G227" s="12"/>
    </row>
    <row r="228" spans="1:7" x14ac:dyDescent="0.25">
      <c r="A228" s="2" t="s">
        <v>182</v>
      </c>
      <c r="B228" s="4"/>
      <c r="C228" s="11"/>
      <c r="D228" s="27"/>
      <c r="E228" s="27"/>
      <c r="F228" s="27"/>
      <c r="G228" s="12"/>
    </row>
    <row r="229" spans="1:7" x14ac:dyDescent="0.25">
      <c r="A229" s="14" t="s">
        <v>82</v>
      </c>
      <c r="B229" s="15"/>
      <c r="C229" s="16"/>
      <c r="D229" s="17">
        <f>[1]Monthly!BV242</f>
        <v>1254</v>
      </c>
      <c r="E229" s="17">
        <f>[1]Fiscal!G242</f>
        <v>4552</v>
      </c>
      <c r="F229" s="17">
        <f>[1]Monthly!BJ242</f>
        <v>143</v>
      </c>
      <c r="G229" s="19">
        <f t="shared" ref="G229:G237" si="11">(+D229-F229)/F229</f>
        <v>7.7692307692307692</v>
      </c>
    </row>
    <row r="230" spans="1:7" x14ac:dyDescent="0.25">
      <c r="A230" s="37" t="s">
        <v>83</v>
      </c>
      <c r="B230" s="42"/>
      <c r="C230" s="49"/>
      <c r="D230" s="17">
        <f>[1]Monthly!BV243</f>
        <v>0</v>
      </c>
      <c r="E230" s="17">
        <f>[1]Fiscal!G243</f>
        <v>1</v>
      </c>
      <c r="F230" s="17">
        <f>[1]Monthly!BJ243</f>
        <v>0</v>
      </c>
      <c r="G230" s="19"/>
    </row>
    <row r="231" spans="1:7" x14ac:dyDescent="0.25">
      <c r="A231" s="37" t="s">
        <v>84</v>
      </c>
      <c r="B231" s="42"/>
      <c r="C231" s="49"/>
      <c r="D231" s="17">
        <f>[1]Monthly!BV244</f>
        <v>1</v>
      </c>
      <c r="E231" s="17">
        <f>[1]Fiscal!G244</f>
        <v>14</v>
      </c>
      <c r="F231" s="17">
        <f>[1]Monthly!BJ244</f>
        <v>0</v>
      </c>
      <c r="G231" s="19"/>
    </row>
    <row r="232" spans="1:7" x14ac:dyDescent="0.25">
      <c r="A232" s="37" t="s">
        <v>85</v>
      </c>
      <c r="B232" s="42"/>
      <c r="C232" s="49"/>
      <c r="D232" s="17">
        <f>[1]Monthly!BV245</f>
        <v>2</v>
      </c>
      <c r="E232" s="17">
        <f>[1]Fiscal!G245</f>
        <v>141</v>
      </c>
      <c r="F232" s="17">
        <f>[1]Monthly!BJ245</f>
        <v>0</v>
      </c>
      <c r="G232" s="19"/>
    </row>
    <row r="233" spans="1:7" x14ac:dyDescent="0.25">
      <c r="A233" s="37" t="s">
        <v>86</v>
      </c>
      <c r="B233" s="42"/>
      <c r="C233" s="49"/>
      <c r="D233" s="17">
        <f>[1]Monthly!BV246</f>
        <v>0</v>
      </c>
      <c r="E233" s="17">
        <f>[1]Fiscal!G246</f>
        <v>28</v>
      </c>
      <c r="F233" s="17">
        <f>[1]Monthly!BJ246</f>
        <v>0</v>
      </c>
      <c r="G233" s="19"/>
    </row>
    <row r="234" spans="1:7" x14ac:dyDescent="0.25">
      <c r="A234" s="37" t="s">
        <v>87</v>
      </c>
      <c r="B234" s="42"/>
      <c r="C234" s="49"/>
      <c r="D234" s="17">
        <f>[1]Monthly!BV247</f>
        <v>8</v>
      </c>
      <c r="E234" s="17">
        <f>[1]Fiscal!G247</f>
        <v>26</v>
      </c>
      <c r="F234" s="17">
        <f>[1]Monthly!BJ247</f>
        <v>0</v>
      </c>
      <c r="G234" s="19"/>
    </row>
    <row r="235" spans="1:7" x14ac:dyDescent="0.25">
      <c r="A235" s="37" t="s">
        <v>88</v>
      </c>
      <c r="B235" s="42"/>
      <c r="C235" s="49"/>
      <c r="D235" s="17">
        <f>[1]Monthly!BV248</f>
        <v>3</v>
      </c>
      <c r="E235" s="17">
        <f>[1]Fiscal!G248</f>
        <v>21</v>
      </c>
      <c r="F235" s="17">
        <f>[1]Monthly!BJ248</f>
        <v>0</v>
      </c>
      <c r="G235" s="19"/>
    </row>
    <row r="236" spans="1:7" x14ac:dyDescent="0.25">
      <c r="A236" s="37" t="s">
        <v>89</v>
      </c>
      <c r="B236" s="42"/>
      <c r="C236" s="49"/>
      <c r="D236" s="17">
        <f>[1]Monthly!BV249</f>
        <v>0</v>
      </c>
      <c r="E236" s="17">
        <f>[1]Fiscal!G249</f>
        <v>0</v>
      </c>
      <c r="F236" s="17">
        <f>[1]Monthly!BJ249</f>
        <v>0</v>
      </c>
      <c r="G236" s="19"/>
    </row>
    <row r="237" spans="1:7" x14ac:dyDescent="0.25">
      <c r="A237" s="37"/>
      <c r="B237" s="38"/>
      <c r="C237" s="97" t="s">
        <v>37</v>
      </c>
      <c r="D237" s="24">
        <f>SUM(D229:D236)</f>
        <v>1268</v>
      </c>
      <c r="E237" s="24">
        <f>SUM(E229:E236)</f>
        <v>4783</v>
      </c>
      <c r="F237" s="24">
        <f>SUM(F229:F236)</f>
        <v>143</v>
      </c>
      <c r="G237" s="19">
        <f t="shared" si="11"/>
        <v>7.8671328671328675</v>
      </c>
    </row>
    <row r="238" spans="1:7" x14ac:dyDescent="0.25">
      <c r="A238" s="4"/>
      <c r="B238" s="4"/>
      <c r="C238" s="11"/>
      <c r="D238" s="27"/>
      <c r="E238" s="27"/>
      <c r="F238" s="27"/>
      <c r="G238" s="44"/>
    </row>
    <row r="239" spans="1:7" x14ac:dyDescent="0.25">
      <c r="A239" s="2" t="s">
        <v>183</v>
      </c>
      <c r="B239" s="4"/>
      <c r="C239" s="11"/>
      <c r="D239" s="27"/>
      <c r="E239" s="27"/>
      <c r="F239" s="27"/>
      <c r="G239" s="12"/>
    </row>
    <row r="240" spans="1:7" x14ac:dyDescent="0.25">
      <c r="A240" s="14" t="s">
        <v>184</v>
      </c>
      <c r="B240" s="15"/>
      <c r="C240" s="16"/>
      <c r="D240" s="98">
        <f>[1]Monthly!BV254</f>
        <v>343.75</v>
      </c>
      <c r="E240" s="98">
        <f>[1]Fiscal!G254</f>
        <v>962.45</v>
      </c>
      <c r="F240" s="98">
        <f>[1]Monthly!BJ254</f>
        <v>24.21</v>
      </c>
      <c r="G240" s="19">
        <f t="shared" ref="G240:G251" si="12">(+D240-F240)/F240</f>
        <v>13.198678232135482</v>
      </c>
    </row>
    <row r="241" spans="1:7" x14ac:dyDescent="0.25">
      <c r="A241" s="37" t="s">
        <v>185</v>
      </c>
      <c r="B241" s="42"/>
      <c r="C241" s="49"/>
      <c r="D241" s="98">
        <f>[1]Monthly!BV255</f>
        <v>521.57000000000005</v>
      </c>
      <c r="E241" s="98">
        <f>[1]Fiscal!G255</f>
        <v>4020.2599999999998</v>
      </c>
      <c r="F241" s="98">
        <f>[1]Monthly!BJ255</f>
        <v>61.94</v>
      </c>
      <c r="G241" s="19">
        <f t="shared" si="12"/>
        <v>7.4205682918953837</v>
      </c>
    </row>
    <row r="242" spans="1:7" x14ac:dyDescent="0.25">
      <c r="A242" s="37" t="s">
        <v>186</v>
      </c>
      <c r="B242" s="42"/>
      <c r="C242" s="49"/>
      <c r="D242" s="98">
        <f>[1]Monthly!BV256</f>
        <v>0</v>
      </c>
      <c r="E242" s="98">
        <f>[1]Fiscal!G256</f>
        <v>45</v>
      </c>
      <c r="F242" s="98">
        <f>[1]Monthly!BJ256</f>
        <v>0</v>
      </c>
      <c r="G242" s="19"/>
    </row>
    <row r="243" spans="1:7" x14ac:dyDescent="0.25">
      <c r="A243" s="37" t="s">
        <v>187</v>
      </c>
      <c r="B243" s="42"/>
      <c r="C243" s="49"/>
      <c r="D243" s="98">
        <f>[1]Monthly!BV257</f>
        <v>23.25</v>
      </c>
      <c r="E243" s="98">
        <f>[1]Fiscal!G257</f>
        <v>29.25</v>
      </c>
      <c r="F243" s="98">
        <f>[1]Monthly!BJ257</f>
        <v>0</v>
      </c>
      <c r="G243" s="19"/>
    </row>
    <row r="244" spans="1:7" x14ac:dyDescent="0.25">
      <c r="A244" s="37" t="s">
        <v>188</v>
      </c>
      <c r="B244" s="42"/>
      <c r="C244" s="49"/>
      <c r="D244" s="98">
        <f>[1]Monthly!BV258</f>
        <v>0</v>
      </c>
      <c r="E244" s="98">
        <f>[1]Fiscal!G258</f>
        <v>0</v>
      </c>
      <c r="F244" s="98">
        <f>[1]Monthly!BJ258</f>
        <v>0</v>
      </c>
      <c r="G244" s="19"/>
    </row>
    <row r="245" spans="1:7" x14ac:dyDescent="0.25">
      <c r="A245" s="37" t="s">
        <v>189</v>
      </c>
      <c r="B245" s="42"/>
      <c r="C245" s="49"/>
      <c r="D245" s="98">
        <f>[1]Monthly!BV259</f>
        <v>0</v>
      </c>
      <c r="E245" s="98">
        <f>[1]Fiscal!G259</f>
        <v>21.75</v>
      </c>
      <c r="F245" s="98">
        <f>[1]Monthly!BJ259</f>
        <v>0</v>
      </c>
      <c r="G245" s="19"/>
    </row>
    <row r="246" spans="1:7" x14ac:dyDescent="0.25">
      <c r="A246" s="37" t="s">
        <v>190</v>
      </c>
      <c r="B246" s="42"/>
      <c r="C246" s="49"/>
      <c r="D246" s="98">
        <f>[1]Monthly!BV260</f>
        <v>0</v>
      </c>
      <c r="E246" s="98">
        <f>[1]Fiscal!G260</f>
        <v>0</v>
      </c>
      <c r="F246" s="98">
        <f>[1]Monthly!BJ260</f>
        <v>0</v>
      </c>
      <c r="G246" s="19"/>
    </row>
    <row r="247" spans="1:7" x14ac:dyDescent="0.25">
      <c r="A247" s="37" t="s">
        <v>191</v>
      </c>
      <c r="B247" s="42"/>
      <c r="C247" s="49"/>
      <c r="D247" s="98">
        <f>[1]Monthly!BV261</f>
        <v>0</v>
      </c>
      <c r="E247" s="98">
        <f>[1]Fiscal!G261</f>
        <v>6</v>
      </c>
      <c r="F247" s="98">
        <f>[1]Monthly!BJ261</f>
        <v>0</v>
      </c>
      <c r="G247" s="19"/>
    </row>
    <row r="248" spans="1:7" x14ac:dyDescent="0.25">
      <c r="A248" s="37" t="s">
        <v>192</v>
      </c>
      <c r="B248" s="42"/>
      <c r="C248" s="49"/>
      <c r="D248" s="98">
        <f>[1]Monthly!BV262</f>
        <v>805</v>
      </c>
      <c r="E248" s="98">
        <f>[1]Fiscal!G262</f>
        <v>1540</v>
      </c>
      <c r="F248" s="98">
        <f>[1]Monthly!BJ262</f>
        <v>0</v>
      </c>
      <c r="G248" s="19"/>
    </row>
    <row r="249" spans="1:7" x14ac:dyDescent="0.25">
      <c r="A249" s="47" t="s">
        <v>193</v>
      </c>
      <c r="B249" s="42"/>
      <c r="C249" s="49"/>
      <c r="D249" s="98">
        <f>[1]Monthly!BV263</f>
        <v>0</v>
      </c>
      <c r="E249" s="98">
        <f>[1]Fiscal!G263</f>
        <v>0</v>
      </c>
      <c r="F249" s="98">
        <f>[1]Monthly!BJ263</f>
        <v>0</v>
      </c>
      <c r="G249" s="19"/>
    </row>
    <row r="250" spans="1:7" x14ac:dyDescent="0.25">
      <c r="A250" s="37" t="s">
        <v>194</v>
      </c>
      <c r="B250" s="42"/>
      <c r="C250" s="49"/>
      <c r="D250" s="98">
        <f>[1]Monthly!BV264</f>
        <v>0</v>
      </c>
      <c r="E250" s="98">
        <f>[1]Fiscal!G264</f>
        <v>30</v>
      </c>
      <c r="F250" s="98">
        <f>[1]Monthly!BJ264</f>
        <v>10</v>
      </c>
      <c r="G250" s="19">
        <f t="shared" si="12"/>
        <v>-1</v>
      </c>
    </row>
    <row r="251" spans="1:7" x14ac:dyDescent="0.25">
      <c r="A251" s="37"/>
      <c r="B251" s="38"/>
      <c r="C251" s="97" t="s">
        <v>37</v>
      </c>
      <c r="D251" s="99">
        <f>SUM(D240:D250)</f>
        <v>1693.5700000000002</v>
      </c>
      <c r="E251" s="99">
        <f>SUM(E240:E250)</f>
        <v>6654.71</v>
      </c>
      <c r="F251" s="99">
        <f>SUM(F240:F250)</f>
        <v>96.15</v>
      </c>
      <c r="G251" s="19">
        <f t="shared" si="12"/>
        <v>16.613832553302132</v>
      </c>
    </row>
    <row r="252" spans="1:7" x14ac:dyDescent="0.25">
      <c r="A252" s="39"/>
      <c r="B252" s="39"/>
      <c r="C252" s="39"/>
      <c r="D252" s="39"/>
      <c r="E252" s="39"/>
      <c r="F252" s="39"/>
      <c r="G252" s="39"/>
    </row>
    <row r="253" spans="1:7" x14ac:dyDescent="0.25">
      <c r="A253" s="39"/>
      <c r="B253" s="39"/>
      <c r="C253" s="39"/>
      <c r="D253" s="39"/>
      <c r="E253" s="39"/>
      <c r="F253" s="39"/>
      <c r="G253" s="39"/>
    </row>
    <row r="254" spans="1:7" x14ac:dyDescent="0.25">
      <c r="A254" s="89" t="s">
        <v>195</v>
      </c>
      <c r="B254" s="89"/>
      <c r="C254" s="71"/>
      <c r="D254" s="98">
        <f>[1]Monthly!BV267</f>
        <v>6596</v>
      </c>
      <c r="E254" s="98">
        <f>[1]Fiscal!G267</f>
        <v>64928.21</v>
      </c>
      <c r="F254" s="98">
        <f>[1]Monthly!BJ267</f>
        <v>319.64</v>
      </c>
      <c r="G254" s="92">
        <f>(+D254-F254)/F254</f>
        <v>19.635715179577023</v>
      </c>
    </row>
    <row r="255" spans="1:7" x14ac:dyDescent="0.25">
      <c r="A255" s="89" t="s">
        <v>196</v>
      </c>
      <c r="B255" s="89"/>
      <c r="C255" s="71"/>
      <c r="D255" s="98">
        <f>[1]Monthly!BV268</f>
        <v>0</v>
      </c>
      <c r="E255" s="98">
        <f>[1]Monthly!AZ268</f>
        <v>0</v>
      </c>
      <c r="F255" s="98">
        <f>[1]Monthly!BA268</f>
        <v>0</v>
      </c>
      <c r="G255" s="92" t="s">
        <v>197</v>
      </c>
    </row>
  </sheetData>
  <pageMargins left="0.7" right="0.7" top="0.75" bottom="0.75" header="0.3" footer="0.3"/>
  <pageSetup scale="69" orientation="portrait" r:id="rId1"/>
  <rowBreaks count="3" manualBreakCount="3">
    <brk id="66" max="6" man="1"/>
    <brk id="127" max="6" man="1"/>
    <brk id="18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view="pageLayout" zoomScale="115" zoomScaleNormal="100" zoomScalePageLayoutView="115" workbookViewId="0">
      <selection activeCell="B18" sqref="B18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00"/>
      <c r="B1" s="101"/>
      <c r="C1" s="101"/>
      <c r="D1" s="101"/>
      <c r="E1" s="102"/>
      <c r="F1" s="102" t="s">
        <v>198</v>
      </c>
      <c r="G1" s="102"/>
      <c r="H1" s="102"/>
      <c r="I1" s="102"/>
      <c r="J1" s="103"/>
      <c r="K1" s="103"/>
      <c r="L1" s="100"/>
      <c r="M1" s="100"/>
      <c r="N1" s="100"/>
    </row>
    <row r="2" spans="1:14" x14ac:dyDescent="0.25">
      <c r="A2" s="100"/>
      <c r="B2" s="101"/>
      <c r="C2" s="101"/>
      <c r="D2" s="101"/>
      <c r="E2" s="104"/>
      <c r="F2" s="103"/>
      <c r="G2" s="105"/>
      <c r="H2" s="104"/>
      <c r="I2" s="104"/>
      <c r="J2" s="101"/>
      <c r="K2" s="101"/>
      <c r="L2" s="101"/>
      <c r="M2" s="101"/>
      <c r="N2" s="101"/>
    </row>
    <row r="3" spans="1:14" x14ac:dyDescent="0.25">
      <c r="A3" s="100"/>
      <c r="B3" s="102"/>
      <c r="C3" s="104"/>
      <c r="D3" s="104"/>
      <c r="E3" s="104"/>
      <c r="F3" s="101"/>
      <c r="G3" s="101"/>
      <c r="H3" s="101"/>
      <c r="I3" s="101"/>
      <c r="J3" s="101"/>
      <c r="K3" s="101"/>
      <c r="L3" s="101"/>
      <c r="M3" s="101"/>
      <c r="N3" s="101"/>
    </row>
    <row r="4" spans="1:14" x14ac:dyDescent="0.25">
      <c r="A4" s="100"/>
      <c r="B4" s="101"/>
      <c r="C4" s="101"/>
      <c r="D4" s="101"/>
      <c r="E4" s="101"/>
      <c r="F4" s="101"/>
      <c r="G4" s="106"/>
      <c r="H4" s="101"/>
      <c r="I4" s="101"/>
      <c r="J4" s="101"/>
      <c r="K4" s="101"/>
      <c r="L4" s="101"/>
      <c r="M4" s="101"/>
      <c r="N4" s="101"/>
    </row>
    <row r="5" spans="1:14" x14ac:dyDescent="0.25">
      <c r="A5" s="101"/>
      <c r="B5" s="107"/>
      <c r="C5" s="107"/>
      <c r="D5" s="107"/>
      <c r="E5" s="107"/>
      <c r="F5" s="107"/>
      <c r="G5" s="107"/>
      <c r="H5" s="107" t="s">
        <v>199</v>
      </c>
      <c r="I5" s="107" t="s">
        <v>200</v>
      </c>
      <c r="J5" s="107"/>
      <c r="K5" s="107" t="s">
        <v>201</v>
      </c>
      <c r="L5" s="107"/>
      <c r="M5" s="107"/>
      <c r="N5" s="107"/>
    </row>
    <row r="6" spans="1:14" x14ac:dyDescent="0.25">
      <c r="A6" s="102" t="s">
        <v>202</v>
      </c>
      <c r="B6" s="108" t="s">
        <v>203</v>
      </c>
      <c r="C6" s="108" t="s">
        <v>204</v>
      </c>
      <c r="D6" s="108" t="s">
        <v>186</v>
      </c>
      <c r="E6" s="108" t="s">
        <v>205</v>
      </c>
      <c r="F6" s="107" t="s">
        <v>188</v>
      </c>
      <c r="G6" s="109" t="s">
        <v>189</v>
      </c>
      <c r="H6" s="107" t="s">
        <v>206</v>
      </c>
      <c r="I6" s="107" t="s">
        <v>207</v>
      </c>
      <c r="J6" s="107" t="s">
        <v>125</v>
      </c>
      <c r="K6" s="107" t="s">
        <v>208</v>
      </c>
      <c r="L6" s="107" t="s">
        <v>209</v>
      </c>
      <c r="M6" s="107" t="s">
        <v>210</v>
      </c>
      <c r="N6" s="107" t="s">
        <v>211</v>
      </c>
    </row>
    <row r="7" spans="1:14" x14ac:dyDescent="0.25">
      <c r="A7" s="110" t="s">
        <v>212</v>
      </c>
      <c r="B7" s="111">
        <f>[1]Monthly!$BK$254</f>
        <v>9</v>
      </c>
      <c r="C7" s="111">
        <f>[1]Monthly!$BK$255</f>
        <v>104.83</v>
      </c>
      <c r="D7" s="111">
        <f>[1]Monthly!$BK$256</f>
        <v>0</v>
      </c>
      <c r="E7" s="111">
        <f>[1]Monthly!$BK$257</f>
        <v>0</v>
      </c>
      <c r="F7" s="111">
        <f>[1]Monthly!$BK$258</f>
        <v>0</v>
      </c>
      <c r="G7" s="111">
        <f>[1]Monthly!$BK$259</f>
        <v>0</v>
      </c>
      <c r="H7" s="111">
        <f>[1]Monthly!$BK$260</f>
        <v>0</v>
      </c>
      <c r="I7" s="111">
        <f>[1]Monthly!$BK$261</f>
        <v>0</v>
      </c>
      <c r="J7" s="111">
        <f>[1]Monthly!$BK$262</f>
        <v>0</v>
      </c>
      <c r="K7" s="111">
        <f>[1]Monthly!$BK$263</f>
        <v>0</v>
      </c>
      <c r="L7" s="111">
        <f>[1]Monthly!$BK$264</f>
        <v>0</v>
      </c>
      <c r="M7" s="111">
        <f>[1]Monthly!$BK$268</f>
        <v>0</v>
      </c>
      <c r="N7" s="112">
        <f>SUM(B7:M7)</f>
        <v>113.83</v>
      </c>
    </row>
    <row r="8" spans="1:14" x14ac:dyDescent="0.25">
      <c r="A8" s="110" t="s">
        <v>213</v>
      </c>
      <c r="B8" s="111">
        <f>[1]Monthly!$BL$254</f>
        <v>288.5</v>
      </c>
      <c r="C8" s="111">
        <f>[1]Monthly!$BL$255</f>
        <v>0</v>
      </c>
      <c r="D8" s="111">
        <f>[1]Monthly!$BL$256</f>
        <v>0</v>
      </c>
      <c r="E8" s="111">
        <f>[1]Monthly!$BL$257</f>
        <v>0</v>
      </c>
      <c r="F8" s="111">
        <f>[1]Monthly!$BL$258</f>
        <v>0</v>
      </c>
      <c r="G8" s="111">
        <f>[1]Monthly!$BL$259</f>
        <v>0</v>
      </c>
      <c r="H8" s="111">
        <f>[1]Monthly!$BL$260</f>
        <v>0</v>
      </c>
      <c r="I8" s="111">
        <f>[1]Monthly!$BL$261</f>
        <v>0</v>
      </c>
      <c r="J8" s="111">
        <f>[1]Monthly!$BL$262</f>
        <v>0</v>
      </c>
      <c r="K8" s="111">
        <f>[1]Monthly!$BL$263</f>
        <v>0</v>
      </c>
      <c r="L8" s="111">
        <f>[1]Monthly!$BL$264</f>
        <v>0</v>
      </c>
      <c r="M8" s="111">
        <f>[1]Monthly!$BL$268</f>
        <v>0</v>
      </c>
      <c r="N8" s="112">
        <f t="shared" ref="N8:N19" si="0">SUM(B8:M8)</f>
        <v>288.5</v>
      </c>
    </row>
    <row r="9" spans="1:14" x14ac:dyDescent="0.25">
      <c r="A9" s="110" t="s">
        <v>214</v>
      </c>
      <c r="B9" s="111">
        <f>[1]Monthly!$BM$254</f>
        <v>0</v>
      </c>
      <c r="C9" s="111">
        <f>[1]Monthly!$BM$255</f>
        <v>61.88</v>
      </c>
      <c r="D9" s="111">
        <f>[1]Monthly!$BM$256</f>
        <v>0</v>
      </c>
      <c r="E9" s="111">
        <f>[1]Monthly!$BM$257</f>
        <v>0</v>
      </c>
      <c r="F9" s="111">
        <f>[1]Monthly!$BM$258</f>
        <v>0</v>
      </c>
      <c r="G9" s="111">
        <f>[1]Monthly!$BM$259</f>
        <v>0</v>
      </c>
      <c r="H9" s="111">
        <f>[1]Monthly!$BM$260</f>
        <v>0</v>
      </c>
      <c r="I9" s="111">
        <f>[1]Monthly!$BM$261</f>
        <v>0</v>
      </c>
      <c r="J9" s="111">
        <f>[1]Monthly!$BM$262</f>
        <v>0</v>
      </c>
      <c r="K9" s="111">
        <f>[1]Monthly!$BM$263</f>
        <v>0</v>
      </c>
      <c r="L9" s="111">
        <f>[1]Monthly!$BM$264</f>
        <v>0</v>
      </c>
      <c r="M9" s="111">
        <f>[1]Monthly!$BM$268</f>
        <v>0</v>
      </c>
      <c r="N9" s="112">
        <f t="shared" si="0"/>
        <v>61.88</v>
      </c>
    </row>
    <row r="10" spans="1:14" x14ac:dyDescent="0.25">
      <c r="A10" s="110" t="s">
        <v>215</v>
      </c>
      <c r="B10" s="111">
        <f>[1]Monthly!$BN$254</f>
        <v>0</v>
      </c>
      <c r="C10" s="111">
        <f>[1]Monthly!$BN$255</f>
        <v>480.39</v>
      </c>
      <c r="D10" s="111">
        <f>[1]Monthly!$BN$256</f>
        <v>0</v>
      </c>
      <c r="E10" s="111">
        <f>[1]Monthly!$BN$257</f>
        <v>0</v>
      </c>
      <c r="F10" s="111">
        <f>[1]Monthly!$BN$258</f>
        <v>0</v>
      </c>
      <c r="G10" s="111">
        <f>[1]Monthly!$BN$259</f>
        <v>21.75</v>
      </c>
      <c r="H10" s="111">
        <f>[1]Monthly!$BN$260</f>
        <v>0</v>
      </c>
      <c r="I10" s="111">
        <f>[1]Monthly!$BN$261</f>
        <v>0</v>
      </c>
      <c r="J10" s="111">
        <f>[1]Monthly!$BN$262</f>
        <v>210</v>
      </c>
      <c r="K10" s="111">
        <f>[1]Monthly!$BN$263</f>
        <v>0</v>
      </c>
      <c r="L10" s="111">
        <f>[1]Monthly!$BN$264</f>
        <v>10</v>
      </c>
      <c r="M10" s="111">
        <f>[1]Monthly!$BN$268</f>
        <v>0</v>
      </c>
      <c r="N10" s="112">
        <f t="shared" si="0"/>
        <v>722.14</v>
      </c>
    </row>
    <row r="11" spans="1:14" x14ac:dyDescent="0.25">
      <c r="A11" s="110" t="s">
        <v>216</v>
      </c>
      <c r="B11" s="111">
        <f>[1]Monthly!$BO$254</f>
        <v>0</v>
      </c>
      <c r="C11" s="111">
        <f>[1]Monthly!$BO$255</f>
        <v>600.41</v>
      </c>
      <c r="D11" s="111">
        <f>[1]Monthly!$BO$256</f>
        <v>0</v>
      </c>
      <c r="E11" s="111">
        <f>[1]Monthly!$BO$257</f>
        <v>0</v>
      </c>
      <c r="F11" s="111">
        <f>[1]Monthly!$BO$258</f>
        <v>0</v>
      </c>
      <c r="G11" s="111">
        <f>[1]Monthly!$BO$259</f>
        <v>0</v>
      </c>
      <c r="H11" s="111">
        <f>[1]Monthly!$BO$260</f>
        <v>0</v>
      </c>
      <c r="I11" s="111">
        <f>[1]Monthly!$BO$261</f>
        <v>2</v>
      </c>
      <c r="J11" s="111">
        <f>[1]Monthly!$BO$262</f>
        <v>0</v>
      </c>
      <c r="K11" s="111">
        <f>[1]Monthly!$BO$263</f>
        <v>0</v>
      </c>
      <c r="L11" s="111">
        <f>[1]Monthly!$BO$264</f>
        <v>0</v>
      </c>
      <c r="M11" s="111">
        <f>[1]Monthly!$BO$268</f>
        <v>0</v>
      </c>
      <c r="N11" s="112">
        <f t="shared" si="0"/>
        <v>602.41</v>
      </c>
    </row>
    <row r="12" spans="1:14" x14ac:dyDescent="0.25">
      <c r="A12" s="110" t="s">
        <v>217</v>
      </c>
      <c r="B12" s="111">
        <f>[1]Monthly!$BP$254</f>
        <v>13.85</v>
      </c>
      <c r="C12" s="111">
        <f>[1]Monthly!$BP$255</f>
        <v>167.86</v>
      </c>
      <c r="D12" s="111">
        <f>[1]Monthly!$BP$256</f>
        <v>0</v>
      </c>
      <c r="E12" s="111">
        <f>[1]Monthly!$BP$257</f>
        <v>0</v>
      </c>
      <c r="F12" s="111">
        <f>[1]Monthly!$BP$258</f>
        <v>0</v>
      </c>
      <c r="G12" s="111">
        <f>[1]Monthly!$BP$259</f>
        <v>0</v>
      </c>
      <c r="H12" s="111">
        <f>[1]Monthly!$BP$260</f>
        <v>0</v>
      </c>
      <c r="I12" s="111">
        <f>[1]Monthly!$BP$261</f>
        <v>0</v>
      </c>
      <c r="J12" s="111">
        <f>[1]Monthly!$BP$262</f>
        <v>0</v>
      </c>
      <c r="K12" s="111">
        <f>[1]Monthly!$BP$263</f>
        <v>0</v>
      </c>
      <c r="L12" s="111">
        <f>[1]Monthly!$BP$264</f>
        <v>0</v>
      </c>
      <c r="M12" s="111">
        <f>[1]Monthly!$BP$268</f>
        <v>0</v>
      </c>
      <c r="N12" s="112">
        <f t="shared" si="0"/>
        <v>181.71</v>
      </c>
    </row>
    <row r="13" spans="1:14" x14ac:dyDescent="0.25">
      <c r="A13" s="110" t="s">
        <v>218</v>
      </c>
      <c r="B13" s="111">
        <f>[1]Monthly!$BQ$254</f>
        <v>10.7</v>
      </c>
      <c r="C13" s="111">
        <f>[1]Monthly!$BQ$255</f>
        <v>321.77</v>
      </c>
      <c r="D13" s="111">
        <f>[1]Monthly!$BQ$256</f>
        <v>0</v>
      </c>
      <c r="E13" s="111">
        <f>[1]Monthly!$BQ$257</f>
        <v>0</v>
      </c>
      <c r="F13" s="111">
        <f>[1]Monthly!$BQ$258</f>
        <v>0</v>
      </c>
      <c r="G13" s="111">
        <f>[1]Monthly!$BQ$259</f>
        <v>0</v>
      </c>
      <c r="H13" s="111">
        <f>[1]Monthly!$BQ$260</f>
        <v>0</v>
      </c>
      <c r="I13" s="111">
        <f>[1]Monthly!$BQ$261</f>
        <v>0</v>
      </c>
      <c r="J13" s="111">
        <f>[1]Monthly!$BQ$262</f>
        <v>0</v>
      </c>
      <c r="K13" s="111">
        <f>[1]Monthly!$BQ$263</f>
        <v>0</v>
      </c>
      <c r="L13" s="111">
        <f>[1]Monthly!$BQ$264</f>
        <v>10</v>
      </c>
      <c r="M13" s="111">
        <f>[1]Monthly!$BQ$268</f>
        <v>0</v>
      </c>
      <c r="N13" s="112">
        <f t="shared" si="0"/>
        <v>342.46999999999997</v>
      </c>
    </row>
    <row r="14" spans="1:14" x14ac:dyDescent="0.25">
      <c r="A14" s="110" t="s">
        <v>219</v>
      </c>
      <c r="B14" s="111">
        <f>[1]Monthly!$BR$254</f>
        <v>54.4</v>
      </c>
      <c r="C14" s="111">
        <f>[1]Monthly!$BR$255</f>
        <v>333.81</v>
      </c>
      <c r="D14" s="111">
        <f>[1]Monthly!$BR$256</f>
        <v>0</v>
      </c>
      <c r="E14" s="111">
        <f>[1]Monthly!$BR$257</f>
        <v>0</v>
      </c>
      <c r="F14" s="111">
        <f>[1]Monthly!$BR$258</f>
        <v>0</v>
      </c>
      <c r="G14" s="111">
        <f>[1]Monthly!$BR$259</f>
        <v>0</v>
      </c>
      <c r="H14" s="111">
        <f>[1]Monthly!$BR$260</f>
        <v>0</v>
      </c>
      <c r="I14" s="111">
        <f>[1]Monthly!$BR$261</f>
        <v>0</v>
      </c>
      <c r="J14" s="111">
        <f>[1]Monthly!$BR$262</f>
        <v>0</v>
      </c>
      <c r="K14" s="111">
        <f>[1]Monthly!$BR$263</f>
        <v>0</v>
      </c>
      <c r="L14" s="111">
        <f>[1]Monthly!$BR$264</f>
        <v>0</v>
      </c>
      <c r="M14" s="111">
        <f>[1]Monthly!$BR$268</f>
        <v>0</v>
      </c>
      <c r="N14" s="112">
        <f t="shared" si="0"/>
        <v>388.21</v>
      </c>
    </row>
    <row r="15" spans="1:14" x14ac:dyDescent="0.25">
      <c r="A15" s="110" t="s">
        <v>220</v>
      </c>
      <c r="B15" s="111">
        <f>[1]Monthly!$BS$254</f>
        <v>13.6</v>
      </c>
      <c r="C15" s="111">
        <f>[1]Monthly!$BS$255</f>
        <v>354.68</v>
      </c>
      <c r="D15" s="111">
        <f>[1]Monthly!$BS$256</f>
        <v>0</v>
      </c>
      <c r="E15" s="111">
        <f>[1]Monthly!$BS$257</f>
        <v>0</v>
      </c>
      <c r="F15" s="111">
        <f>[1]Monthly!$BS$258</f>
        <v>0</v>
      </c>
      <c r="G15" s="111">
        <f>[1]Monthly!$BS$259</f>
        <v>0</v>
      </c>
      <c r="H15" s="111">
        <f>[1]Monthly!$BS$260</f>
        <v>0</v>
      </c>
      <c r="I15" s="111">
        <f>[1]Monthly!$BS$261</f>
        <v>0</v>
      </c>
      <c r="J15" s="111">
        <f>[1]Monthly!$BS$262</f>
        <v>0</v>
      </c>
      <c r="K15" s="111">
        <f>[1]Monthly!$BS$263</f>
        <v>0</v>
      </c>
      <c r="L15" s="111">
        <f>[1]Monthly!$BS$264</f>
        <v>0</v>
      </c>
      <c r="M15" s="111">
        <f>[1]Monthly!$BS$268</f>
        <v>0</v>
      </c>
      <c r="N15" s="112">
        <f t="shared" si="0"/>
        <v>368.28000000000003</v>
      </c>
    </row>
    <row r="16" spans="1:14" x14ac:dyDescent="0.25">
      <c r="A16" s="110" t="s">
        <v>221</v>
      </c>
      <c r="B16" s="111">
        <f>[1]Monthly!$BT$254</f>
        <v>7.8</v>
      </c>
      <c r="C16" s="111">
        <f>[1]Monthly!$BT$255</f>
        <v>538.46</v>
      </c>
      <c r="D16" s="111">
        <f>[1]Monthly!$BT$256</f>
        <v>14</v>
      </c>
      <c r="E16" s="111">
        <f>[1]Monthly!$BT$257</f>
        <v>0</v>
      </c>
      <c r="F16" s="111">
        <f>[1]Monthly!$BT$258</f>
        <v>0</v>
      </c>
      <c r="G16" s="111">
        <f>[1]Monthly!$BT$259</f>
        <v>0</v>
      </c>
      <c r="H16" s="111">
        <f>[1]Monthly!$BT$260</f>
        <v>0</v>
      </c>
      <c r="I16" s="111">
        <f>[1]Monthly!$BT$261</f>
        <v>0</v>
      </c>
      <c r="J16" s="111">
        <f>[1]Monthly!$BT$262</f>
        <v>0</v>
      </c>
      <c r="K16" s="111">
        <f>[1]Monthly!$BT$263</f>
        <v>0</v>
      </c>
      <c r="L16" s="111">
        <f>[1]Monthly!$BT$264</f>
        <v>0</v>
      </c>
      <c r="M16" s="111">
        <f>[1]Monthly!$BT$268</f>
        <v>0</v>
      </c>
      <c r="N16" s="112">
        <f t="shared" si="0"/>
        <v>560.26</v>
      </c>
    </row>
    <row r="17" spans="1:14" x14ac:dyDescent="0.25">
      <c r="A17" s="110" t="s">
        <v>222</v>
      </c>
      <c r="B17" s="111">
        <f>[1]Monthly!$BU$254</f>
        <v>220.85</v>
      </c>
      <c r="C17" s="111">
        <f>[1]Monthly!$BU$255</f>
        <v>534.6</v>
      </c>
      <c r="D17" s="111">
        <f>[1]Monthly!$BU$256</f>
        <v>31</v>
      </c>
      <c r="E17" s="111">
        <f>[1]Monthly!$BU$257</f>
        <v>6</v>
      </c>
      <c r="F17" s="111">
        <f>[1]Monthly!$BU$258</f>
        <v>0</v>
      </c>
      <c r="G17" s="111">
        <f>[1]Monthly!$BU$259</f>
        <v>0</v>
      </c>
      <c r="H17" s="111">
        <f>[1]Monthly!$BU$260</f>
        <v>0</v>
      </c>
      <c r="I17" s="111">
        <f>[1]Monthly!$BU$261</f>
        <v>4</v>
      </c>
      <c r="J17" s="111">
        <f>[1]Monthly!$BU$262</f>
        <v>525</v>
      </c>
      <c r="K17" s="111">
        <f>[1]Monthly!$BU$263</f>
        <v>0</v>
      </c>
      <c r="L17" s="111">
        <f>[1]Monthly!$BU$264</f>
        <v>10</v>
      </c>
      <c r="M17" s="111">
        <f>[1]Monthly!$BU$268</f>
        <v>0</v>
      </c>
      <c r="N17" s="112">
        <f t="shared" si="0"/>
        <v>1331.45</v>
      </c>
    </row>
    <row r="18" spans="1:14" x14ac:dyDescent="0.25">
      <c r="A18" s="110" t="s">
        <v>223</v>
      </c>
      <c r="B18" s="111">
        <f>[1]Monthly!$BV$254</f>
        <v>343.75</v>
      </c>
      <c r="C18" s="111">
        <f>[1]Monthly!$BV$255</f>
        <v>521.57000000000005</v>
      </c>
      <c r="D18" s="111">
        <f>[1]Monthly!$BV$256</f>
        <v>0</v>
      </c>
      <c r="E18" s="111">
        <f>[1]Monthly!$BV$257</f>
        <v>23.25</v>
      </c>
      <c r="F18" s="111">
        <f>[1]Monthly!$BV$258</f>
        <v>0</v>
      </c>
      <c r="G18" s="111">
        <f>[1]Monthly!$BV$259</f>
        <v>0</v>
      </c>
      <c r="H18" s="111">
        <f>[1]Monthly!$BV$260</f>
        <v>0</v>
      </c>
      <c r="I18" s="111">
        <f>[1]Monthly!$BV$261</f>
        <v>0</v>
      </c>
      <c r="J18" s="111">
        <f>[1]Monthly!$BV$262</f>
        <v>805</v>
      </c>
      <c r="K18" s="111">
        <f>[1]Monthly!$BV$263</f>
        <v>0</v>
      </c>
      <c r="L18" s="111">
        <f>[1]Monthly!$BV$264</f>
        <v>0</v>
      </c>
      <c r="M18" s="111">
        <f>[1]Monthly!$BV$268</f>
        <v>0</v>
      </c>
      <c r="N18" s="112">
        <f t="shared" si="0"/>
        <v>1693.5700000000002</v>
      </c>
    </row>
    <row r="19" spans="1:14" x14ac:dyDescent="0.25">
      <c r="A19" s="113" t="s">
        <v>224</v>
      </c>
      <c r="B19" s="111">
        <f>[1]Monthly!BK$254</f>
        <v>9</v>
      </c>
      <c r="C19" s="111">
        <f t="shared" ref="C19:M19" si="1">SUM(C7:C18)</f>
        <v>4020.2599999999998</v>
      </c>
      <c r="D19" s="111">
        <f t="shared" si="1"/>
        <v>45</v>
      </c>
      <c r="E19" s="111">
        <f t="shared" si="1"/>
        <v>29.25</v>
      </c>
      <c r="F19" s="111">
        <f t="shared" si="1"/>
        <v>0</v>
      </c>
      <c r="G19" s="111">
        <f t="shared" si="1"/>
        <v>21.75</v>
      </c>
      <c r="H19" s="111">
        <f t="shared" si="1"/>
        <v>0</v>
      </c>
      <c r="I19" s="111">
        <f t="shared" si="1"/>
        <v>6</v>
      </c>
      <c r="J19" s="111">
        <f t="shared" si="1"/>
        <v>1540</v>
      </c>
      <c r="K19" s="111">
        <f t="shared" si="1"/>
        <v>0</v>
      </c>
      <c r="L19" s="111">
        <f t="shared" si="1"/>
        <v>30</v>
      </c>
      <c r="M19" s="111">
        <f t="shared" si="1"/>
        <v>0</v>
      </c>
      <c r="N19" s="112">
        <f t="shared" si="0"/>
        <v>5701.26</v>
      </c>
    </row>
    <row r="20" spans="1:14" x14ac:dyDescent="0.25">
      <c r="A20" s="100"/>
      <c r="B20" s="101"/>
      <c r="C20" s="101"/>
      <c r="D20" s="101"/>
      <c r="E20" s="101"/>
      <c r="F20" s="101"/>
      <c r="G20" s="114"/>
      <c r="H20" s="101"/>
      <c r="I20" s="101"/>
      <c r="J20" s="101"/>
      <c r="K20" s="101"/>
      <c r="L20" s="101"/>
      <c r="M20" s="101"/>
      <c r="N20" s="101"/>
    </row>
    <row r="21" spans="1:14" x14ac:dyDescent="0.25">
      <c r="A21" s="115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</row>
    <row r="22" spans="1:14" x14ac:dyDescent="0.25">
      <c r="A22" s="100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</row>
    <row r="23" spans="1:14" x14ac:dyDescent="0.25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7"/>
      <c r="N23" s="101"/>
    </row>
    <row r="24" spans="1:14" x14ac:dyDescent="0.25">
      <c r="A24" s="101"/>
      <c r="B24" s="107"/>
      <c r="C24" s="107"/>
      <c r="D24" s="107"/>
      <c r="E24" s="107"/>
      <c r="F24" s="107"/>
      <c r="G24" s="107"/>
      <c r="H24" s="107" t="s">
        <v>199</v>
      </c>
      <c r="I24" s="107" t="s">
        <v>200</v>
      </c>
      <c r="J24" s="107"/>
      <c r="K24" s="107" t="s">
        <v>225</v>
      </c>
      <c r="L24" s="107"/>
      <c r="M24" s="107"/>
      <c r="N24" s="116"/>
    </row>
    <row r="25" spans="1:14" x14ac:dyDescent="0.25">
      <c r="A25" s="101"/>
      <c r="B25" s="108" t="s">
        <v>226</v>
      </c>
      <c r="C25" s="108" t="s">
        <v>204</v>
      </c>
      <c r="D25" s="108" t="s">
        <v>186</v>
      </c>
      <c r="E25" s="108" t="s">
        <v>205</v>
      </c>
      <c r="F25" s="107" t="s">
        <v>188</v>
      </c>
      <c r="G25" s="109" t="s">
        <v>189</v>
      </c>
      <c r="H25" s="107" t="s">
        <v>206</v>
      </c>
      <c r="I25" s="107" t="s">
        <v>207</v>
      </c>
      <c r="J25" s="107" t="s">
        <v>125</v>
      </c>
      <c r="K25" s="107" t="s">
        <v>208</v>
      </c>
      <c r="L25" s="107" t="s">
        <v>209</v>
      </c>
      <c r="M25" s="107" t="s">
        <v>210</v>
      </c>
      <c r="N25" s="107" t="s">
        <v>211</v>
      </c>
    </row>
    <row r="26" spans="1:14" x14ac:dyDescent="0.25">
      <c r="A26" s="117" t="s">
        <v>227</v>
      </c>
      <c r="B26" s="111">
        <f>B19</f>
        <v>9</v>
      </c>
      <c r="C26" s="111">
        <f t="shared" ref="C26:M26" si="2">C19</f>
        <v>4020.2599999999998</v>
      </c>
      <c r="D26" s="111">
        <f t="shared" si="2"/>
        <v>45</v>
      </c>
      <c r="E26" s="111">
        <f t="shared" si="2"/>
        <v>29.25</v>
      </c>
      <c r="F26" s="111">
        <f t="shared" si="2"/>
        <v>0</v>
      </c>
      <c r="G26" s="111">
        <f t="shared" si="2"/>
        <v>21.75</v>
      </c>
      <c r="H26" s="111">
        <f t="shared" si="2"/>
        <v>0</v>
      </c>
      <c r="I26" s="111">
        <f t="shared" si="2"/>
        <v>6</v>
      </c>
      <c r="J26" s="111">
        <f t="shared" si="2"/>
        <v>1540</v>
      </c>
      <c r="K26" s="111">
        <f t="shared" si="2"/>
        <v>0</v>
      </c>
      <c r="L26" s="111">
        <f t="shared" si="2"/>
        <v>30</v>
      </c>
      <c r="M26" s="111">
        <f t="shared" si="2"/>
        <v>0</v>
      </c>
      <c r="N26" s="112">
        <f>SUM(B26:M26)</f>
        <v>5701.26</v>
      </c>
    </row>
    <row r="27" spans="1:14" x14ac:dyDescent="0.25">
      <c r="A27" s="117" t="s">
        <v>228</v>
      </c>
      <c r="B27" s="111">
        <v>20203.79</v>
      </c>
      <c r="C27" s="111">
        <v>9123.83</v>
      </c>
      <c r="D27" s="111">
        <v>214</v>
      </c>
      <c r="E27" s="111">
        <v>184.05</v>
      </c>
      <c r="F27" s="111">
        <v>4729.92</v>
      </c>
      <c r="G27" s="111">
        <v>1169.4000000000001</v>
      </c>
      <c r="H27" s="111">
        <v>113</v>
      </c>
      <c r="I27" s="111">
        <v>368.15</v>
      </c>
      <c r="J27" s="111">
        <v>15918.35</v>
      </c>
      <c r="K27" s="111">
        <v>0</v>
      </c>
      <c r="L27" s="111">
        <v>520</v>
      </c>
      <c r="M27" s="111">
        <v>0</v>
      </c>
      <c r="N27" s="112">
        <f>SUM(B27:M27)</f>
        <v>52544.490000000005</v>
      </c>
    </row>
    <row r="28" spans="1:14" x14ac:dyDescent="0.25">
      <c r="A28" s="117" t="s">
        <v>229</v>
      </c>
      <c r="B28" s="111">
        <v>30292.16</v>
      </c>
      <c r="C28" s="111">
        <v>11436.41</v>
      </c>
      <c r="D28" s="111">
        <v>457</v>
      </c>
      <c r="E28" s="111">
        <v>271.24</v>
      </c>
      <c r="F28" s="111">
        <v>7443.16</v>
      </c>
      <c r="G28" s="111">
        <v>2060.3000000000002</v>
      </c>
      <c r="H28" s="111">
        <v>81</v>
      </c>
      <c r="I28" s="111">
        <v>364.01</v>
      </c>
      <c r="J28" s="111">
        <v>18095.349999999999</v>
      </c>
      <c r="K28" s="111">
        <v>5</v>
      </c>
      <c r="L28" s="111">
        <v>784</v>
      </c>
      <c r="M28" s="111">
        <v>0</v>
      </c>
      <c r="N28" s="112">
        <f>SUM(B28:M28)</f>
        <v>71289.63</v>
      </c>
    </row>
    <row r="29" spans="1:14" x14ac:dyDescent="0.25">
      <c r="A29" s="117" t="s">
        <v>230</v>
      </c>
      <c r="B29" s="111">
        <v>32454.55</v>
      </c>
      <c r="C29" s="111">
        <v>9388.3799999999992</v>
      </c>
      <c r="D29" s="111">
        <v>1191.72</v>
      </c>
      <c r="E29" s="111">
        <v>598.55999999999995</v>
      </c>
      <c r="F29" s="111">
        <v>7516.15</v>
      </c>
      <c r="G29" s="111">
        <v>2697.34</v>
      </c>
      <c r="H29" s="111">
        <v>123</v>
      </c>
      <c r="I29" s="111">
        <v>622.01</v>
      </c>
      <c r="J29" s="111">
        <v>16290.95</v>
      </c>
      <c r="K29" s="111">
        <v>134</v>
      </c>
      <c r="L29" s="111">
        <v>755</v>
      </c>
      <c r="M29" s="111">
        <v>0</v>
      </c>
      <c r="N29" s="112">
        <f>SUM(B29:M29)</f>
        <v>71771.66</v>
      </c>
    </row>
    <row r="30" spans="1:14" x14ac:dyDescent="0.25">
      <c r="A30" s="117" t="s">
        <v>231</v>
      </c>
      <c r="B30" s="111">
        <v>32027.75</v>
      </c>
      <c r="C30" s="111">
        <v>11660.69</v>
      </c>
      <c r="D30" s="111">
        <v>575.9</v>
      </c>
      <c r="E30" s="111">
        <v>1013.7</v>
      </c>
      <c r="F30" s="111">
        <v>8397.5</v>
      </c>
      <c r="G30" s="111">
        <v>3144.06</v>
      </c>
      <c r="H30" s="111">
        <v>67</v>
      </c>
      <c r="I30" s="111">
        <v>512.02</v>
      </c>
      <c r="J30" s="111">
        <v>15526</v>
      </c>
      <c r="K30" s="111">
        <v>154.01</v>
      </c>
      <c r="L30" s="111">
        <v>725</v>
      </c>
      <c r="M30" s="111">
        <v>0</v>
      </c>
      <c r="N30" s="112">
        <f t="shared" ref="N30:N37" si="3">SUM(B30:M30)</f>
        <v>73803.62999999999</v>
      </c>
    </row>
    <row r="31" spans="1:14" x14ac:dyDescent="0.25">
      <c r="A31" s="117" t="s">
        <v>232</v>
      </c>
      <c r="B31" s="111">
        <v>34525.31</v>
      </c>
      <c r="C31" s="111">
        <v>13704.33</v>
      </c>
      <c r="D31" s="111">
        <v>1132.68</v>
      </c>
      <c r="E31" s="111">
        <v>1182.05</v>
      </c>
      <c r="F31" s="111">
        <v>7761.51</v>
      </c>
      <c r="G31" s="111">
        <v>3251.87</v>
      </c>
      <c r="H31" s="111">
        <v>45</v>
      </c>
      <c r="I31" s="111">
        <v>489.03</v>
      </c>
      <c r="J31" s="111">
        <v>15134.5</v>
      </c>
      <c r="K31" s="111">
        <v>279</v>
      </c>
      <c r="L31" s="111">
        <v>934</v>
      </c>
      <c r="M31" s="111">
        <v>0</v>
      </c>
      <c r="N31" s="112">
        <f t="shared" si="3"/>
        <v>78439.28</v>
      </c>
    </row>
    <row r="32" spans="1:14" x14ac:dyDescent="0.25">
      <c r="A32" s="117" t="s">
        <v>233</v>
      </c>
      <c r="B32" s="111">
        <v>35974.61</v>
      </c>
      <c r="C32" s="111">
        <v>12730.72</v>
      </c>
      <c r="D32" s="111">
        <v>903.95</v>
      </c>
      <c r="E32" s="111">
        <v>1061.5</v>
      </c>
      <c r="F32" s="111">
        <v>7539.6</v>
      </c>
      <c r="G32" s="111">
        <v>2986.3</v>
      </c>
      <c r="H32" s="111">
        <v>705.01</v>
      </c>
      <c r="I32" s="111">
        <v>462.02</v>
      </c>
      <c r="J32" s="111">
        <v>11944.1</v>
      </c>
      <c r="K32" s="111">
        <v>148</v>
      </c>
      <c r="L32" s="111">
        <v>655.1</v>
      </c>
      <c r="M32" s="111">
        <v>1000</v>
      </c>
      <c r="N32" s="112">
        <f t="shared" si="3"/>
        <v>76110.91</v>
      </c>
    </row>
    <row r="33" spans="1:14" x14ac:dyDescent="0.25">
      <c r="A33" s="117" t="s">
        <v>234</v>
      </c>
      <c r="B33" s="112">
        <v>35326.050000000003</v>
      </c>
      <c r="C33" s="112">
        <v>13144.15</v>
      </c>
      <c r="D33" s="112">
        <v>859.12</v>
      </c>
      <c r="E33" s="112">
        <v>826</v>
      </c>
      <c r="F33" s="112">
        <v>7717.74</v>
      </c>
      <c r="G33" s="112">
        <v>2033.24</v>
      </c>
      <c r="H33" s="112">
        <v>136</v>
      </c>
      <c r="I33" s="112">
        <v>437.03</v>
      </c>
      <c r="J33" s="112">
        <v>9609.0499999999993</v>
      </c>
      <c r="K33" s="112">
        <v>310</v>
      </c>
      <c r="L33" s="112">
        <v>922.1</v>
      </c>
      <c r="M33" s="112">
        <v>0</v>
      </c>
      <c r="N33" s="112">
        <f t="shared" si="3"/>
        <v>71320.48000000001</v>
      </c>
    </row>
    <row r="34" spans="1:14" x14ac:dyDescent="0.25">
      <c r="A34" s="117" t="s">
        <v>235</v>
      </c>
      <c r="B34" s="112">
        <v>35678.93</v>
      </c>
      <c r="C34" s="112">
        <v>11924.39</v>
      </c>
      <c r="D34" s="112">
        <v>942.34</v>
      </c>
      <c r="E34" s="112">
        <v>731.74</v>
      </c>
      <c r="F34" s="112">
        <v>6709.62</v>
      </c>
      <c r="G34" s="112">
        <v>1868.97</v>
      </c>
      <c r="H34" s="112">
        <v>105</v>
      </c>
      <c r="I34" s="112">
        <v>598.75</v>
      </c>
      <c r="J34" s="112">
        <v>8445.18</v>
      </c>
      <c r="K34" s="112">
        <v>263</v>
      </c>
      <c r="L34" s="112">
        <v>816.99</v>
      </c>
      <c r="M34" s="112">
        <v>1510</v>
      </c>
      <c r="N34" s="112">
        <f t="shared" si="3"/>
        <v>69594.91</v>
      </c>
    </row>
    <row r="35" spans="1:14" x14ac:dyDescent="0.25">
      <c r="A35" s="117" t="s">
        <v>236</v>
      </c>
      <c r="B35" s="112">
        <v>35345.24</v>
      </c>
      <c r="C35" s="112">
        <v>12500.7</v>
      </c>
      <c r="D35" s="112">
        <v>1003.87</v>
      </c>
      <c r="E35" s="112">
        <v>589.20000000000005</v>
      </c>
      <c r="F35" s="112">
        <v>6086.09</v>
      </c>
      <c r="G35" s="112">
        <v>1813.43</v>
      </c>
      <c r="H35" s="112">
        <v>198</v>
      </c>
      <c r="I35" s="112">
        <v>590.28</v>
      </c>
      <c r="J35" s="112">
        <v>6949.94</v>
      </c>
      <c r="K35" s="112">
        <v>350.01</v>
      </c>
      <c r="L35" s="112">
        <v>1372.21</v>
      </c>
      <c r="M35" s="112">
        <v>325</v>
      </c>
      <c r="N35" s="112">
        <f t="shared" si="3"/>
        <v>67123.970000000016</v>
      </c>
    </row>
    <row r="36" spans="1:14" x14ac:dyDescent="0.25">
      <c r="A36" s="117" t="s">
        <v>237</v>
      </c>
      <c r="B36" s="112">
        <v>38526.44</v>
      </c>
      <c r="C36" s="112">
        <v>9912.2900000000009</v>
      </c>
      <c r="D36" s="112">
        <v>635.9</v>
      </c>
      <c r="E36" s="112">
        <v>685.3</v>
      </c>
      <c r="F36" s="112">
        <v>5444.9</v>
      </c>
      <c r="G36" s="112">
        <v>2688.06</v>
      </c>
      <c r="H36" s="112">
        <v>290.3</v>
      </c>
      <c r="I36" s="112">
        <v>302.04000000000002</v>
      </c>
      <c r="J36" s="112">
        <v>6012.15</v>
      </c>
      <c r="K36" s="112">
        <v>265</v>
      </c>
      <c r="L36" s="112"/>
      <c r="M36" s="112">
        <v>715</v>
      </c>
      <c r="N36" s="112">
        <f t="shared" si="3"/>
        <v>65477.380000000012</v>
      </c>
    </row>
    <row r="37" spans="1:14" x14ac:dyDescent="0.25">
      <c r="A37" s="117" t="s">
        <v>238</v>
      </c>
      <c r="B37" s="118">
        <v>40995.01</v>
      </c>
      <c r="C37" s="118">
        <v>8745.25</v>
      </c>
      <c r="D37" s="118">
        <v>701.15</v>
      </c>
      <c r="E37" s="118">
        <v>456.4</v>
      </c>
      <c r="F37" s="118">
        <v>4684.07</v>
      </c>
      <c r="G37" s="118">
        <v>3051.23</v>
      </c>
      <c r="H37" s="118">
        <v>98</v>
      </c>
      <c r="I37" s="118">
        <v>69</v>
      </c>
      <c r="J37" s="118"/>
      <c r="K37" s="118"/>
      <c r="L37" s="118"/>
      <c r="M37" s="118">
        <v>1142.01</v>
      </c>
      <c r="N37" s="112">
        <f t="shared" si="3"/>
        <v>59942.12000000001</v>
      </c>
    </row>
    <row r="38" spans="1:14" x14ac:dyDescent="0.25">
      <c r="A38" s="117" t="s">
        <v>239</v>
      </c>
      <c r="B38" s="118">
        <v>39943.58</v>
      </c>
      <c r="C38" s="118">
        <v>8886.56</v>
      </c>
      <c r="D38" s="118">
        <v>579.63</v>
      </c>
      <c r="E38" s="118">
        <v>633.79999999999995</v>
      </c>
      <c r="F38" s="118">
        <v>5669.98</v>
      </c>
      <c r="G38" s="118">
        <v>1191.29</v>
      </c>
      <c r="H38" s="118"/>
      <c r="I38" s="118"/>
      <c r="J38" s="119"/>
      <c r="K38" s="118"/>
      <c r="L38" s="118"/>
      <c r="M38" s="118"/>
      <c r="N38" s="112">
        <f t="shared" ref="N38:N48" si="4">SUM(B38:J38)</f>
        <v>56904.840000000004</v>
      </c>
    </row>
    <row r="39" spans="1:14" x14ac:dyDescent="0.25">
      <c r="A39" s="117" t="s">
        <v>240</v>
      </c>
      <c r="B39" s="118">
        <v>36040.76</v>
      </c>
      <c r="C39" s="118">
        <v>9659.51</v>
      </c>
      <c r="D39" s="118">
        <v>680.74</v>
      </c>
      <c r="E39" s="118">
        <v>557.35</v>
      </c>
      <c r="F39" s="118">
        <v>5056.34</v>
      </c>
      <c r="G39" s="118">
        <v>1077.8499999999999</v>
      </c>
      <c r="H39" s="118"/>
      <c r="I39" s="118"/>
      <c r="J39" s="119"/>
      <c r="K39" s="118"/>
      <c r="L39" s="118"/>
      <c r="M39" s="118"/>
      <c r="N39" s="112">
        <f t="shared" si="4"/>
        <v>53072.549999999996</v>
      </c>
    </row>
    <row r="40" spans="1:14" x14ac:dyDescent="0.25">
      <c r="A40" s="117" t="s">
        <v>241</v>
      </c>
      <c r="B40" s="112">
        <v>38462.74</v>
      </c>
      <c r="C40" s="112">
        <v>8558.1200000000008</v>
      </c>
      <c r="D40" s="112">
        <v>427</v>
      </c>
      <c r="E40" s="112">
        <v>499.2</v>
      </c>
      <c r="F40" s="112">
        <v>1855.13</v>
      </c>
      <c r="G40" s="112">
        <v>29.166666666666668</v>
      </c>
      <c r="H40" s="112"/>
      <c r="I40" s="119"/>
      <c r="J40" s="119"/>
      <c r="K40" s="119"/>
      <c r="L40" s="119"/>
      <c r="M40" s="119"/>
      <c r="N40" s="112">
        <f t="shared" si="4"/>
        <v>49831.356666666659</v>
      </c>
    </row>
    <row r="41" spans="1:14" x14ac:dyDescent="0.25">
      <c r="A41" s="117" t="s">
        <v>242</v>
      </c>
      <c r="B41" s="112">
        <v>38836.93</v>
      </c>
      <c r="C41" s="112">
        <v>7831.74</v>
      </c>
      <c r="D41" s="112">
        <v>521.70000000000005</v>
      </c>
      <c r="E41" s="112">
        <v>359.03</v>
      </c>
      <c r="F41" s="112"/>
      <c r="G41" s="112"/>
      <c r="H41" s="112"/>
      <c r="I41" s="119"/>
      <c r="J41" s="119"/>
      <c r="K41" s="119"/>
      <c r="L41" s="119"/>
      <c r="M41" s="119"/>
      <c r="N41" s="112">
        <f t="shared" si="4"/>
        <v>47549.399999999994</v>
      </c>
    </row>
    <row r="42" spans="1:14" x14ac:dyDescent="0.25">
      <c r="A42" s="120" t="s">
        <v>243</v>
      </c>
      <c r="B42" s="112">
        <v>36312.17</v>
      </c>
      <c r="C42" s="112">
        <v>7728.73</v>
      </c>
      <c r="D42" s="112">
        <v>738.5</v>
      </c>
      <c r="E42" s="112">
        <v>400.05</v>
      </c>
      <c r="F42" s="112"/>
      <c r="G42" s="112"/>
      <c r="H42" s="112"/>
      <c r="I42" s="119"/>
      <c r="J42" s="119"/>
      <c r="K42" s="119"/>
      <c r="L42" s="119"/>
      <c r="M42" s="119"/>
      <c r="N42" s="112">
        <f t="shared" si="4"/>
        <v>45179.45</v>
      </c>
    </row>
    <row r="43" spans="1:14" x14ac:dyDescent="0.25">
      <c r="A43" s="120" t="s">
        <v>244</v>
      </c>
      <c r="B43" s="121">
        <v>30185.39</v>
      </c>
      <c r="C43" s="121">
        <v>6639.39</v>
      </c>
      <c r="D43" s="121">
        <v>770.95</v>
      </c>
      <c r="E43" s="121">
        <v>362.1</v>
      </c>
      <c r="F43" s="112"/>
      <c r="G43" s="112"/>
      <c r="H43" s="112"/>
      <c r="I43" s="119"/>
      <c r="J43" s="119"/>
      <c r="K43" s="119"/>
      <c r="L43" s="119"/>
      <c r="M43" s="119"/>
      <c r="N43" s="112">
        <f t="shared" si="4"/>
        <v>37957.829999999994</v>
      </c>
    </row>
    <row r="44" spans="1:14" x14ac:dyDescent="0.25">
      <c r="A44" s="122" t="s">
        <v>245</v>
      </c>
      <c r="B44" s="112">
        <v>27800.04</v>
      </c>
      <c r="C44" s="112">
        <v>7499.74</v>
      </c>
      <c r="D44" s="112">
        <v>595</v>
      </c>
      <c r="E44" s="112">
        <v>209.6</v>
      </c>
      <c r="F44" s="112"/>
      <c r="G44" s="112"/>
      <c r="H44" s="112"/>
      <c r="I44" s="112"/>
      <c r="J44" s="119"/>
      <c r="K44" s="119"/>
      <c r="L44" s="119"/>
      <c r="M44" s="119"/>
      <c r="N44" s="112">
        <f t="shared" si="4"/>
        <v>36104.379999999997</v>
      </c>
    </row>
    <row r="45" spans="1:14" x14ac:dyDescent="0.25">
      <c r="A45" s="120" t="s">
        <v>246</v>
      </c>
      <c r="B45" s="112">
        <v>24821.1</v>
      </c>
      <c r="C45" s="112">
        <v>7781.01</v>
      </c>
      <c r="D45" s="112">
        <v>596</v>
      </c>
      <c r="E45" s="112">
        <v>160</v>
      </c>
      <c r="F45" s="123"/>
      <c r="G45" s="123"/>
      <c r="H45" s="123"/>
      <c r="I45" s="123"/>
      <c r="J45" s="123"/>
      <c r="K45" s="123"/>
      <c r="L45" s="123"/>
      <c r="M45" s="123"/>
      <c r="N45" s="112">
        <f t="shared" si="4"/>
        <v>33358.11</v>
      </c>
    </row>
    <row r="46" spans="1:14" x14ac:dyDescent="0.25">
      <c r="A46" s="117" t="s">
        <v>247</v>
      </c>
      <c r="B46" s="124">
        <v>24830.12</v>
      </c>
      <c r="C46" s="124">
        <v>5932.08</v>
      </c>
      <c r="D46" s="124">
        <v>378.4</v>
      </c>
      <c r="E46" s="124">
        <v>149</v>
      </c>
      <c r="F46" s="112"/>
      <c r="G46" s="112"/>
      <c r="H46" s="112"/>
      <c r="I46" s="112"/>
      <c r="J46" s="119"/>
      <c r="K46" s="119"/>
      <c r="L46" s="119"/>
      <c r="M46" s="119"/>
      <c r="N46" s="112">
        <f t="shared" si="4"/>
        <v>31289.599999999999</v>
      </c>
    </row>
    <row r="47" spans="1:14" x14ac:dyDescent="0.25">
      <c r="A47" s="117" t="s">
        <v>248</v>
      </c>
      <c r="B47" s="124">
        <v>25242.26</v>
      </c>
      <c r="C47" s="124">
        <v>5313.73</v>
      </c>
      <c r="D47" s="124">
        <v>526.99</v>
      </c>
      <c r="E47" s="124">
        <v>96.75</v>
      </c>
      <c r="F47" s="112"/>
      <c r="G47" s="112"/>
      <c r="H47" s="112"/>
      <c r="I47" s="112"/>
      <c r="J47" s="119"/>
      <c r="K47" s="119"/>
      <c r="L47" s="119"/>
      <c r="M47" s="119"/>
      <c r="N47" s="112">
        <f t="shared" si="4"/>
        <v>31179.73</v>
      </c>
    </row>
    <row r="48" spans="1:14" x14ac:dyDescent="0.25">
      <c r="A48" s="117" t="s">
        <v>249</v>
      </c>
      <c r="B48" s="124">
        <v>24365.03</v>
      </c>
      <c r="C48" s="124">
        <v>5202.84</v>
      </c>
      <c r="D48" s="124">
        <v>660.59</v>
      </c>
      <c r="E48" s="124">
        <v>93</v>
      </c>
      <c r="F48" s="112"/>
      <c r="G48" s="112"/>
      <c r="H48" s="112"/>
      <c r="I48" s="112"/>
      <c r="J48" s="121"/>
      <c r="K48" s="119"/>
      <c r="L48" s="119"/>
      <c r="M48" s="119"/>
      <c r="N48" s="112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June 21</vt:lpstr>
      <vt:lpstr>Fiscal stats</vt:lpstr>
      <vt:lpstr>'Fiscal stats'!Print_Area</vt:lpstr>
      <vt:lpstr>'June 21'!Print_Area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2021-07-22T21:49:20Z</dcterms:created>
  <dcterms:modified xsi:type="dcterms:W3CDTF">2021-07-22T21:52:25Z</dcterms:modified>
</cp:coreProperties>
</file>