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Oct bd mtg website\"/>
    </mc:Choice>
  </mc:AlternateContent>
  <bookViews>
    <workbookView xWindow="0" yWindow="0" windowWidth="28800" windowHeight="12300"/>
  </bookViews>
  <sheets>
    <sheet name="Sept 21" sheetId="2" r:id="rId1"/>
    <sheet name="Fiscal stats" sheetId="1" r:id="rId2"/>
  </sheets>
  <externalReferences>
    <externalReference r:id="rId3"/>
  </externalReferences>
  <definedNames>
    <definedName name="_xlnm.Print_Area" localSheetId="1">'Fiscal stats'!$A$1:$N$54</definedName>
    <definedName name="_xlnm.Print_Area" localSheetId="0">'Sept 21'!$A$1:$H$254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5" i="2" l="1"/>
  <c r="F255" i="2"/>
  <c r="E255" i="2"/>
  <c r="D255" i="2"/>
  <c r="G254" i="2"/>
  <c r="H254" i="2" s="1"/>
  <c r="F254" i="2"/>
  <c r="E254" i="2"/>
  <c r="D254" i="2"/>
  <c r="G250" i="2"/>
  <c r="H250" i="2" s="1"/>
  <c r="F250" i="2"/>
  <c r="E250" i="2"/>
  <c r="D250" i="2"/>
  <c r="G249" i="2"/>
  <c r="F249" i="2"/>
  <c r="E249" i="2"/>
  <c r="D249" i="2"/>
  <c r="H248" i="2"/>
  <c r="G248" i="2"/>
  <c r="F248" i="2"/>
  <c r="E248" i="2"/>
  <c r="D248" i="2"/>
  <c r="H247" i="2"/>
  <c r="G247" i="2"/>
  <c r="F247" i="2"/>
  <c r="E247" i="2"/>
  <c r="D247" i="2"/>
  <c r="G246" i="2"/>
  <c r="F246" i="2"/>
  <c r="E246" i="2"/>
  <c r="D246" i="2"/>
  <c r="G245" i="2"/>
  <c r="F245" i="2"/>
  <c r="E245" i="2"/>
  <c r="D245" i="2"/>
  <c r="G244" i="2"/>
  <c r="F244" i="2"/>
  <c r="E244" i="2"/>
  <c r="D244" i="2"/>
  <c r="H244" i="2" s="1"/>
  <c r="H243" i="2"/>
  <c r="G243" i="2"/>
  <c r="F243" i="2"/>
  <c r="E243" i="2"/>
  <c r="D243" i="2"/>
  <c r="G242" i="2"/>
  <c r="H242" i="2" s="1"/>
  <c r="F242" i="2"/>
  <c r="E242" i="2"/>
  <c r="D242" i="2"/>
  <c r="H241" i="2"/>
  <c r="G241" i="2"/>
  <c r="F241" i="2"/>
  <c r="E241" i="2"/>
  <c r="D241" i="2"/>
  <c r="G240" i="2"/>
  <c r="G251" i="2" s="1"/>
  <c r="F240" i="2"/>
  <c r="E240" i="2"/>
  <c r="D240" i="2"/>
  <c r="G236" i="2"/>
  <c r="F236" i="2"/>
  <c r="E236" i="2"/>
  <c r="D236" i="2"/>
  <c r="H235" i="2"/>
  <c r="G235" i="2"/>
  <c r="F235" i="2"/>
  <c r="E235" i="2"/>
  <c r="D235" i="2"/>
  <c r="G234" i="2"/>
  <c r="F234" i="2"/>
  <c r="E234" i="2"/>
  <c r="D234" i="2"/>
  <c r="H234" i="2" s="1"/>
  <c r="G233" i="2"/>
  <c r="F233" i="2"/>
  <c r="E233" i="2"/>
  <c r="D233" i="2"/>
  <c r="G232" i="2"/>
  <c r="F232" i="2"/>
  <c r="E232" i="2"/>
  <c r="D232" i="2"/>
  <c r="G231" i="2"/>
  <c r="F231" i="2"/>
  <c r="E231" i="2"/>
  <c r="D231" i="2"/>
  <c r="H231" i="2" s="1"/>
  <c r="G230" i="2"/>
  <c r="F230" i="2"/>
  <c r="E230" i="2"/>
  <c r="E237" i="2" s="1"/>
  <c r="D230" i="2"/>
  <c r="G229" i="2"/>
  <c r="F229" i="2"/>
  <c r="E229" i="2"/>
  <c r="D229" i="2"/>
  <c r="H229" i="2" s="1"/>
  <c r="G226" i="2"/>
  <c r="H226" i="2" s="1"/>
  <c r="F226" i="2"/>
  <c r="E226" i="2"/>
  <c r="D226" i="2"/>
  <c r="G225" i="2"/>
  <c r="F225" i="2"/>
  <c r="E225" i="2"/>
  <c r="D225" i="2"/>
  <c r="G224" i="2"/>
  <c r="F224" i="2"/>
  <c r="E224" i="2"/>
  <c r="D224" i="2"/>
  <c r="G223" i="2"/>
  <c r="F223" i="2"/>
  <c r="E223" i="2"/>
  <c r="D223" i="2"/>
  <c r="G222" i="2"/>
  <c r="F222" i="2"/>
  <c r="E222" i="2"/>
  <c r="D222" i="2"/>
  <c r="H221" i="2"/>
  <c r="G221" i="2"/>
  <c r="F221" i="2"/>
  <c r="E221" i="2"/>
  <c r="D221" i="2"/>
  <c r="H220" i="2"/>
  <c r="G220" i="2"/>
  <c r="F220" i="2"/>
  <c r="E220" i="2"/>
  <c r="D220" i="2"/>
  <c r="G219" i="2"/>
  <c r="F219" i="2"/>
  <c r="E219" i="2"/>
  <c r="D219" i="2"/>
  <c r="H219" i="2" s="1"/>
  <c r="G218" i="2"/>
  <c r="F218" i="2"/>
  <c r="E218" i="2"/>
  <c r="D218" i="2"/>
  <c r="G215" i="2"/>
  <c r="F215" i="2"/>
  <c r="E215" i="2"/>
  <c r="D215" i="2"/>
  <c r="H215" i="2" s="1"/>
  <c r="G214" i="2"/>
  <c r="F214" i="2"/>
  <c r="E214" i="2"/>
  <c r="D214" i="2"/>
  <c r="H214" i="2" s="1"/>
  <c r="G210" i="2"/>
  <c r="F210" i="2"/>
  <c r="E210" i="2"/>
  <c r="D210" i="2"/>
  <c r="G209" i="2"/>
  <c r="F209" i="2"/>
  <c r="E209" i="2"/>
  <c r="D209" i="2"/>
  <c r="D211" i="2" s="1"/>
  <c r="H208" i="2"/>
  <c r="G208" i="2"/>
  <c r="G211" i="2" s="1"/>
  <c r="F208" i="2"/>
  <c r="F211" i="2" s="1"/>
  <c r="E208" i="2"/>
  <c r="E211" i="2" s="1"/>
  <c r="D208" i="2"/>
  <c r="G204" i="2"/>
  <c r="F204" i="2"/>
  <c r="E204" i="2"/>
  <c r="D204" i="2"/>
  <c r="C204" i="2"/>
  <c r="H204" i="2" s="1"/>
  <c r="B204" i="2"/>
  <c r="G203" i="2"/>
  <c r="F203" i="2"/>
  <c r="E203" i="2"/>
  <c r="D203" i="2"/>
  <c r="C203" i="2"/>
  <c r="H203" i="2" s="1"/>
  <c r="B203" i="2"/>
  <c r="G202" i="2"/>
  <c r="F202" i="2"/>
  <c r="E202" i="2"/>
  <c r="D202" i="2"/>
  <c r="C202" i="2"/>
  <c r="H202" i="2" s="1"/>
  <c r="B202" i="2"/>
  <c r="G197" i="2"/>
  <c r="F197" i="2"/>
  <c r="D197" i="2"/>
  <c r="C197" i="2"/>
  <c r="G196" i="2"/>
  <c r="F196" i="2"/>
  <c r="D196" i="2"/>
  <c r="C196" i="2"/>
  <c r="H196" i="2" s="1"/>
  <c r="G195" i="2"/>
  <c r="H195" i="2" s="1"/>
  <c r="F195" i="2"/>
  <c r="D195" i="2"/>
  <c r="C195" i="2"/>
  <c r="G194" i="2"/>
  <c r="F194" i="2"/>
  <c r="D194" i="2"/>
  <c r="C194" i="2"/>
  <c r="G193" i="2"/>
  <c r="F193" i="2"/>
  <c r="D193" i="2"/>
  <c r="C193" i="2"/>
  <c r="G192" i="2"/>
  <c r="F192" i="2"/>
  <c r="D192" i="2"/>
  <c r="C192" i="2"/>
  <c r="G191" i="2"/>
  <c r="F191" i="2"/>
  <c r="D191" i="2"/>
  <c r="C191" i="2"/>
  <c r="H190" i="2"/>
  <c r="G190" i="2"/>
  <c r="G198" i="2" s="1"/>
  <c r="F190" i="2"/>
  <c r="D190" i="2"/>
  <c r="C190" i="2"/>
  <c r="C198" i="2" s="1"/>
  <c r="G186" i="2"/>
  <c r="F186" i="2"/>
  <c r="D186" i="2"/>
  <c r="C186" i="2"/>
  <c r="G185" i="2"/>
  <c r="F185" i="2"/>
  <c r="D185" i="2"/>
  <c r="C185" i="2"/>
  <c r="H185" i="2" s="1"/>
  <c r="G182" i="2"/>
  <c r="F182" i="2"/>
  <c r="E182" i="2"/>
  <c r="D182" i="2"/>
  <c r="C182" i="2"/>
  <c r="H182" i="2" s="1"/>
  <c r="B182" i="2"/>
  <c r="G181" i="2"/>
  <c r="F181" i="2"/>
  <c r="E181" i="2"/>
  <c r="D181" i="2"/>
  <c r="C181" i="2"/>
  <c r="B181" i="2"/>
  <c r="G180" i="2"/>
  <c r="F180" i="2"/>
  <c r="E180" i="2"/>
  <c r="D180" i="2"/>
  <c r="C180" i="2"/>
  <c r="B180" i="2"/>
  <c r="G179" i="2"/>
  <c r="F179" i="2"/>
  <c r="E179" i="2"/>
  <c r="D179" i="2"/>
  <c r="C179" i="2"/>
  <c r="B179" i="2"/>
  <c r="G178" i="2"/>
  <c r="F178" i="2"/>
  <c r="E178" i="2"/>
  <c r="D178" i="2"/>
  <c r="C178" i="2"/>
  <c r="B178" i="2"/>
  <c r="G177" i="2"/>
  <c r="F177" i="2"/>
  <c r="E177" i="2"/>
  <c r="D177" i="2"/>
  <c r="C177" i="2"/>
  <c r="B177" i="2"/>
  <c r="H174" i="2"/>
  <c r="G174" i="2"/>
  <c r="F174" i="2"/>
  <c r="E174" i="2"/>
  <c r="D174" i="2"/>
  <c r="C174" i="2"/>
  <c r="B174" i="2"/>
  <c r="G173" i="2"/>
  <c r="H173" i="2" s="1"/>
  <c r="F173" i="2"/>
  <c r="E173" i="2"/>
  <c r="D173" i="2"/>
  <c r="C173" i="2"/>
  <c r="B173" i="2"/>
  <c r="G172" i="2"/>
  <c r="F172" i="2"/>
  <c r="D172" i="2"/>
  <c r="C172" i="2"/>
  <c r="H172" i="2" s="1"/>
  <c r="G171" i="2"/>
  <c r="F171" i="2"/>
  <c r="E171" i="2"/>
  <c r="D171" i="2"/>
  <c r="C171" i="2"/>
  <c r="H171" i="2" s="1"/>
  <c r="B171" i="2"/>
  <c r="G170" i="2"/>
  <c r="F170" i="2"/>
  <c r="E170" i="2"/>
  <c r="D170" i="2"/>
  <c r="C170" i="2"/>
  <c r="B170" i="2"/>
  <c r="G169" i="2"/>
  <c r="F169" i="2"/>
  <c r="E169" i="2"/>
  <c r="D169" i="2"/>
  <c r="C169" i="2"/>
  <c r="B169" i="2"/>
  <c r="H168" i="2"/>
  <c r="G168" i="2"/>
  <c r="F168" i="2"/>
  <c r="E168" i="2"/>
  <c r="D168" i="2"/>
  <c r="C168" i="2"/>
  <c r="B168" i="2"/>
  <c r="G162" i="2"/>
  <c r="F162" i="2"/>
  <c r="E162" i="2"/>
  <c r="D162" i="2"/>
  <c r="G161" i="2"/>
  <c r="F161" i="2"/>
  <c r="E161" i="2"/>
  <c r="D161" i="2"/>
  <c r="H161" i="2" s="1"/>
  <c r="G160" i="2"/>
  <c r="F160" i="2"/>
  <c r="E160" i="2"/>
  <c r="D160" i="2"/>
  <c r="G159" i="2"/>
  <c r="F159" i="2"/>
  <c r="E159" i="2"/>
  <c r="D159" i="2"/>
  <c r="H159" i="2" s="1"/>
  <c r="G158" i="2"/>
  <c r="H158" i="2" s="1"/>
  <c r="F158" i="2"/>
  <c r="E158" i="2"/>
  <c r="D158" i="2"/>
  <c r="H157" i="2"/>
  <c r="G157" i="2"/>
  <c r="F157" i="2"/>
  <c r="E157" i="2"/>
  <c r="D157" i="2"/>
  <c r="G156" i="2"/>
  <c r="F156" i="2"/>
  <c r="E156" i="2"/>
  <c r="D156" i="2"/>
  <c r="H156" i="2" s="1"/>
  <c r="G155" i="2"/>
  <c r="H155" i="2" s="1"/>
  <c r="F155" i="2"/>
  <c r="E155" i="2"/>
  <c r="D155" i="2"/>
  <c r="G152" i="2"/>
  <c r="F152" i="2"/>
  <c r="E152" i="2"/>
  <c r="D152" i="2"/>
  <c r="H152" i="2" s="1"/>
  <c r="G151" i="2"/>
  <c r="F151" i="2"/>
  <c r="E151" i="2"/>
  <c r="D151" i="2"/>
  <c r="G148" i="2"/>
  <c r="F148" i="2"/>
  <c r="E148" i="2"/>
  <c r="D148" i="2"/>
  <c r="H148" i="2" s="1"/>
  <c r="G147" i="2"/>
  <c r="F147" i="2"/>
  <c r="E147" i="2"/>
  <c r="D147" i="2"/>
  <c r="H147" i="2" s="1"/>
  <c r="G146" i="2"/>
  <c r="F146" i="2"/>
  <c r="E146" i="2"/>
  <c r="D146" i="2"/>
  <c r="H146" i="2" s="1"/>
  <c r="G142" i="2"/>
  <c r="H142" i="2" s="1"/>
  <c r="F142" i="2"/>
  <c r="E142" i="2"/>
  <c r="D142" i="2"/>
  <c r="G141" i="2"/>
  <c r="H141" i="2" s="1"/>
  <c r="F141" i="2"/>
  <c r="E141" i="2"/>
  <c r="D141" i="2"/>
  <c r="G140" i="2"/>
  <c r="F140" i="2"/>
  <c r="E140" i="2"/>
  <c r="D140" i="2"/>
  <c r="G139" i="2"/>
  <c r="F139" i="2"/>
  <c r="E139" i="2"/>
  <c r="D139" i="2"/>
  <c r="G138" i="2"/>
  <c r="F138" i="2"/>
  <c r="E138" i="2"/>
  <c r="D138" i="2"/>
  <c r="G137" i="2"/>
  <c r="F137" i="2"/>
  <c r="E137" i="2"/>
  <c r="D137" i="2"/>
  <c r="G136" i="2"/>
  <c r="F136" i="2"/>
  <c r="E136" i="2"/>
  <c r="D136" i="2"/>
  <c r="H136" i="2" s="1"/>
  <c r="G135" i="2"/>
  <c r="F135" i="2"/>
  <c r="E135" i="2"/>
  <c r="E143" i="2" s="1"/>
  <c r="D135" i="2"/>
  <c r="H135" i="2" s="1"/>
  <c r="G134" i="2"/>
  <c r="F134" i="2"/>
  <c r="E134" i="2"/>
  <c r="D134" i="2"/>
  <c r="H134" i="2" s="1"/>
  <c r="G133" i="2"/>
  <c r="H133" i="2" s="1"/>
  <c r="F133" i="2"/>
  <c r="E133" i="2"/>
  <c r="D133" i="2"/>
  <c r="G132" i="2"/>
  <c r="F132" i="2"/>
  <c r="E132" i="2"/>
  <c r="D132" i="2"/>
  <c r="G131" i="2"/>
  <c r="F131" i="2"/>
  <c r="E131" i="2"/>
  <c r="D131" i="2"/>
  <c r="G130" i="2"/>
  <c r="F130" i="2"/>
  <c r="F143" i="2" s="1"/>
  <c r="E130" i="2"/>
  <c r="D130" i="2"/>
  <c r="G126" i="2"/>
  <c r="F126" i="2"/>
  <c r="E126" i="2"/>
  <c r="D126" i="2"/>
  <c r="G125" i="2"/>
  <c r="F125" i="2"/>
  <c r="E125" i="2"/>
  <c r="D125" i="2"/>
  <c r="H125" i="2" s="1"/>
  <c r="G124" i="2"/>
  <c r="F124" i="2"/>
  <c r="E124" i="2"/>
  <c r="D124" i="2"/>
  <c r="H124" i="2" s="1"/>
  <c r="G123" i="2"/>
  <c r="F123" i="2"/>
  <c r="E123" i="2"/>
  <c r="D123" i="2"/>
  <c r="H123" i="2" s="1"/>
  <c r="G122" i="2"/>
  <c r="H122" i="2" s="1"/>
  <c r="F122" i="2"/>
  <c r="E122" i="2"/>
  <c r="D122" i="2"/>
  <c r="G121" i="2"/>
  <c r="F121" i="2"/>
  <c r="E121" i="2"/>
  <c r="D121" i="2"/>
  <c r="H121" i="2" s="1"/>
  <c r="G117" i="2"/>
  <c r="F117" i="2"/>
  <c r="E117" i="2"/>
  <c r="D117" i="2"/>
  <c r="G116" i="2"/>
  <c r="F116" i="2"/>
  <c r="E116" i="2"/>
  <c r="D116" i="2"/>
  <c r="H116" i="2" s="1"/>
  <c r="H115" i="2"/>
  <c r="G115" i="2"/>
  <c r="F115" i="2"/>
  <c r="E115" i="2"/>
  <c r="D115" i="2"/>
  <c r="G114" i="2"/>
  <c r="H114" i="2" s="1"/>
  <c r="F114" i="2"/>
  <c r="E114" i="2"/>
  <c r="D114" i="2"/>
  <c r="H113" i="2"/>
  <c r="G113" i="2"/>
  <c r="F113" i="2"/>
  <c r="E113" i="2"/>
  <c r="D113" i="2"/>
  <c r="G112" i="2"/>
  <c r="F112" i="2"/>
  <c r="E112" i="2"/>
  <c r="D112" i="2"/>
  <c r="G111" i="2"/>
  <c r="F111" i="2"/>
  <c r="E111" i="2"/>
  <c r="D111" i="2"/>
  <c r="H111" i="2" s="1"/>
  <c r="G110" i="2"/>
  <c r="F110" i="2"/>
  <c r="E110" i="2"/>
  <c r="D110" i="2"/>
  <c r="H110" i="2" s="1"/>
  <c r="G109" i="2"/>
  <c r="F109" i="2"/>
  <c r="E109" i="2"/>
  <c r="D109" i="2"/>
  <c r="H109" i="2" s="1"/>
  <c r="G108" i="2"/>
  <c r="F108" i="2"/>
  <c r="E108" i="2"/>
  <c r="D108" i="2"/>
  <c r="H108" i="2" s="1"/>
  <c r="G107" i="2"/>
  <c r="F107" i="2"/>
  <c r="E107" i="2"/>
  <c r="D107" i="2"/>
  <c r="H107" i="2" s="1"/>
  <c r="H106" i="2"/>
  <c r="G106" i="2"/>
  <c r="F106" i="2"/>
  <c r="E106" i="2"/>
  <c r="D106" i="2"/>
  <c r="G105" i="2"/>
  <c r="H105" i="2" s="1"/>
  <c r="F105" i="2"/>
  <c r="E105" i="2"/>
  <c r="D105" i="2"/>
  <c r="G102" i="2"/>
  <c r="G101" i="2"/>
  <c r="F101" i="2"/>
  <c r="E101" i="2"/>
  <c r="D101" i="2"/>
  <c r="H101" i="2" s="1"/>
  <c r="G100" i="2"/>
  <c r="F100" i="2"/>
  <c r="E100" i="2"/>
  <c r="D100" i="2"/>
  <c r="H100" i="2" s="1"/>
  <c r="G99" i="2"/>
  <c r="F99" i="2"/>
  <c r="E99" i="2"/>
  <c r="D99" i="2"/>
  <c r="H99" i="2" s="1"/>
  <c r="G98" i="2"/>
  <c r="F98" i="2"/>
  <c r="F102" i="2" s="1"/>
  <c r="E98" i="2"/>
  <c r="D98" i="2"/>
  <c r="D102" i="2" s="1"/>
  <c r="H102" i="2" s="1"/>
  <c r="G96" i="2"/>
  <c r="F96" i="2"/>
  <c r="E96" i="2"/>
  <c r="D96" i="2"/>
  <c r="G95" i="2"/>
  <c r="F95" i="2"/>
  <c r="E95" i="2"/>
  <c r="D95" i="2"/>
  <c r="D97" i="2" s="1"/>
  <c r="H97" i="2" s="1"/>
  <c r="G94" i="2"/>
  <c r="F94" i="2"/>
  <c r="E94" i="2"/>
  <c r="D94" i="2"/>
  <c r="H94" i="2" s="1"/>
  <c r="H93" i="2"/>
  <c r="G93" i="2"/>
  <c r="G97" i="2" s="1"/>
  <c r="F93" i="2"/>
  <c r="F97" i="2" s="1"/>
  <c r="E93" i="2"/>
  <c r="D93" i="2"/>
  <c r="G90" i="2"/>
  <c r="H90" i="2" s="1"/>
  <c r="F90" i="2"/>
  <c r="E90" i="2"/>
  <c r="D90" i="2"/>
  <c r="G87" i="2"/>
  <c r="F87" i="2"/>
  <c r="E87" i="2"/>
  <c r="D87" i="2"/>
  <c r="H87" i="2" s="1"/>
  <c r="G86" i="2"/>
  <c r="F86" i="2"/>
  <c r="E86" i="2"/>
  <c r="D86" i="2"/>
  <c r="G85" i="2"/>
  <c r="F85" i="2"/>
  <c r="E85" i="2"/>
  <c r="D85" i="2"/>
  <c r="H85" i="2" s="1"/>
  <c r="G84" i="2"/>
  <c r="H84" i="2" s="1"/>
  <c r="F84" i="2"/>
  <c r="E84" i="2"/>
  <c r="D84" i="2"/>
  <c r="H83" i="2"/>
  <c r="G83" i="2"/>
  <c r="F83" i="2"/>
  <c r="E83" i="2"/>
  <c r="D83" i="2"/>
  <c r="G82" i="2"/>
  <c r="F82" i="2"/>
  <c r="E82" i="2"/>
  <c r="D82" i="2"/>
  <c r="H82" i="2" s="1"/>
  <c r="G81" i="2"/>
  <c r="H81" i="2" s="1"/>
  <c r="F81" i="2"/>
  <c r="E81" i="2"/>
  <c r="D81" i="2"/>
  <c r="G80" i="2"/>
  <c r="F80" i="2"/>
  <c r="E80" i="2"/>
  <c r="E88" i="2" s="1"/>
  <c r="D80" i="2"/>
  <c r="G76" i="2"/>
  <c r="F76" i="2"/>
  <c r="E76" i="2"/>
  <c r="D76" i="2"/>
  <c r="G75" i="2"/>
  <c r="F75" i="2"/>
  <c r="E75" i="2"/>
  <c r="D75" i="2"/>
  <c r="G74" i="2"/>
  <c r="F74" i="2"/>
  <c r="E74" i="2"/>
  <c r="D74" i="2"/>
  <c r="H74" i="2" s="1"/>
  <c r="G73" i="2"/>
  <c r="F73" i="2"/>
  <c r="E73" i="2"/>
  <c r="D73" i="2"/>
  <c r="H73" i="2" s="1"/>
  <c r="G72" i="2"/>
  <c r="F72" i="2"/>
  <c r="E72" i="2"/>
  <c r="D72" i="2"/>
  <c r="H72" i="2" s="1"/>
  <c r="G71" i="2"/>
  <c r="F71" i="2"/>
  <c r="E71" i="2"/>
  <c r="D71" i="2"/>
  <c r="G70" i="2"/>
  <c r="F70" i="2"/>
  <c r="E70" i="2"/>
  <c r="D70" i="2"/>
  <c r="H70" i="2" s="1"/>
  <c r="G69" i="2"/>
  <c r="F69" i="2"/>
  <c r="E69" i="2"/>
  <c r="D69" i="2"/>
  <c r="H69" i="2" s="1"/>
  <c r="G63" i="2"/>
  <c r="F63" i="2"/>
  <c r="E63" i="2"/>
  <c r="D63" i="2"/>
  <c r="H63" i="2" s="1"/>
  <c r="G62" i="2"/>
  <c r="F62" i="2"/>
  <c r="E62" i="2"/>
  <c r="D62" i="2"/>
  <c r="H62" i="2" s="1"/>
  <c r="G61" i="2"/>
  <c r="F61" i="2"/>
  <c r="E61" i="2"/>
  <c r="D61" i="2"/>
  <c r="H61" i="2" s="1"/>
  <c r="G60" i="2"/>
  <c r="F60" i="2"/>
  <c r="E60" i="2"/>
  <c r="D60" i="2"/>
  <c r="G59" i="2"/>
  <c r="F59" i="2"/>
  <c r="E59" i="2"/>
  <c r="D59" i="2"/>
  <c r="G58" i="2"/>
  <c r="F58" i="2"/>
  <c r="E58" i="2"/>
  <c r="D58" i="2"/>
  <c r="H58" i="2" s="1"/>
  <c r="G57" i="2"/>
  <c r="F57" i="2"/>
  <c r="E57" i="2"/>
  <c r="D57" i="2"/>
  <c r="G56" i="2"/>
  <c r="F56" i="2"/>
  <c r="E56" i="2"/>
  <c r="D56" i="2"/>
  <c r="H56" i="2" s="1"/>
  <c r="G55" i="2"/>
  <c r="F55" i="2"/>
  <c r="E55" i="2"/>
  <c r="D55" i="2"/>
  <c r="H55" i="2" s="1"/>
  <c r="G54" i="2"/>
  <c r="F54" i="2"/>
  <c r="E54" i="2"/>
  <c r="D54" i="2"/>
  <c r="H54" i="2" s="1"/>
  <c r="G53" i="2"/>
  <c r="F53" i="2"/>
  <c r="E53" i="2"/>
  <c r="D53" i="2"/>
  <c r="G52" i="2"/>
  <c r="F52" i="2"/>
  <c r="E52" i="2"/>
  <c r="D52" i="2"/>
  <c r="G51" i="2"/>
  <c r="F51" i="2"/>
  <c r="E51" i="2"/>
  <c r="D51" i="2"/>
  <c r="H51" i="2" s="1"/>
  <c r="G50" i="2"/>
  <c r="F50" i="2"/>
  <c r="E50" i="2"/>
  <c r="D50" i="2"/>
  <c r="H50" i="2" s="1"/>
  <c r="G49" i="2"/>
  <c r="F49" i="2"/>
  <c r="E49" i="2"/>
  <c r="D49" i="2"/>
  <c r="G48" i="2"/>
  <c r="F48" i="2"/>
  <c r="E48" i="2"/>
  <c r="D48" i="2"/>
  <c r="H48" i="2" s="1"/>
  <c r="G47" i="2"/>
  <c r="F47" i="2"/>
  <c r="E47" i="2"/>
  <c r="D47" i="2"/>
  <c r="G46" i="2"/>
  <c r="F46" i="2"/>
  <c r="E46" i="2"/>
  <c r="D46" i="2"/>
  <c r="H46" i="2" s="1"/>
  <c r="G45" i="2"/>
  <c r="F45" i="2"/>
  <c r="E45" i="2"/>
  <c r="D45" i="2"/>
  <c r="G44" i="2"/>
  <c r="F44" i="2"/>
  <c r="E44" i="2"/>
  <c r="D44" i="2"/>
  <c r="G43" i="2"/>
  <c r="F43" i="2"/>
  <c r="E43" i="2"/>
  <c r="D43" i="2"/>
  <c r="H43" i="2" s="1"/>
  <c r="G42" i="2"/>
  <c r="F42" i="2"/>
  <c r="E42" i="2"/>
  <c r="D42" i="2"/>
  <c r="G41" i="2"/>
  <c r="F41" i="2"/>
  <c r="E41" i="2"/>
  <c r="D41" i="2"/>
  <c r="H41" i="2" s="1"/>
  <c r="G40" i="2"/>
  <c r="F40" i="2"/>
  <c r="E40" i="2"/>
  <c r="D40" i="2"/>
  <c r="H40" i="2" s="1"/>
  <c r="H39" i="2"/>
  <c r="G39" i="2"/>
  <c r="F39" i="2"/>
  <c r="E39" i="2"/>
  <c r="D39" i="2"/>
  <c r="G38" i="2"/>
  <c r="F38" i="2"/>
  <c r="E38" i="2"/>
  <c r="D38" i="2"/>
  <c r="G37" i="2"/>
  <c r="F37" i="2"/>
  <c r="E37" i="2"/>
  <c r="D37" i="2"/>
  <c r="H37" i="2" s="1"/>
  <c r="G36" i="2"/>
  <c r="F36" i="2"/>
  <c r="E36" i="2"/>
  <c r="D36" i="2"/>
  <c r="G35" i="2"/>
  <c r="F35" i="2"/>
  <c r="E35" i="2"/>
  <c r="D35" i="2"/>
  <c r="H35" i="2" s="1"/>
  <c r="G34" i="2"/>
  <c r="F34" i="2"/>
  <c r="E34" i="2"/>
  <c r="D34" i="2"/>
  <c r="G33" i="2"/>
  <c r="F33" i="2"/>
  <c r="E33" i="2"/>
  <c r="D33" i="2"/>
  <c r="H33" i="2" s="1"/>
  <c r="G32" i="2"/>
  <c r="H32" i="2" s="1"/>
  <c r="F32" i="2"/>
  <c r="E32" i="2"/>
  <c r="D32" i="2"/>
  <c r="H31" i="2"/>
  <c r="G31" i="2"/>
  <c r="F31" i="2"/>
  <c r="E31" i="2"/>
  <c r="D31" i="2"/>
  <c r="G30" i="2"/>
  <c r="F30" i="2"/>
  <c r="E30" i="2"/>
  <c r="D30" i="2"/>
  <c r="H30" i="2" s="1"/>
  <c r="G29" i="2"/>
  <c r="F29" i="2"/>
  <c r="E29" i="2"/>
  <c r="D29" i="2"/>
  <c r="G28" i="2"/>
  <c r="F28" i="2"/>
  <c r="E28" i="2"/>
  <c r="D28" i="2"/>
  <c r="H28" i="2" s="1"/>
  <c r="G27" i="2"/>
  <c r="F27" i="2"/>
  <c r="E27" i="2"/>
  <c r="D27" i="2"/>
  <c r="H27" i="2" s="1"/>
  <c r="G26" i="2"/>
  <c r="F26" i="2"/>
  <c r="E26" i="2"/>
  <c r="D26" i="2"/>
  <c r="H26" i="2" s="1"/>
  <c r="G25" i="2"/>
  <c r="F25" i="2"/>
  <c r="E25" i="2"/>
  <c r="D25" i="2"/>
  <c r="H25" i="2" s="1"/>
  <c r="G24" i="2"/>
  <c r="F24" i="2"/>
  <c r="E24" i="2"/>
  <c r="D24" i="2"/>
  <c r="G21" i="2"/>
  <c r="F21" i="2"/>
  <c r="E21" i="2"/>
  <c r="D21" i="2"/>
  <c r="G19" i="2"/>
  <c r="F19" i="2"/>
  <c r="E19" i="2"/>
  <c r="D19" i="2"/>
  <c r="G18" i="2"/>
  <c r="F18" i="2"/>
  <c r="E18" i="2"/>
  <c r="D18" i="2"/>
  <c r="G17" i="2"/>
  <c r="F17" i="2"/>
  <c r="E17" i="2"/>
  <c r="D17" i="2"/>
  <c r="G16" i="2"/>
  <c r="F16" i="2"/>
  <c r="E16" i="2"/>
  <c r="D16" i="2"/>
  <c r="H16" i="2" s="1"/>
  <c r="G15" i="2"/>
  <c r="F15" i="2"/>
  <c r="E15" i="2"/>
  <c r="D15" i="2"/>
  <c r="H15" i="2" s="1"/>
  <c r="G14" i="2"/>
  <c r="F14" i="2"/>
  <c r="E14" i="2"/>
  <c r="D14" i="2"/>
  <c r="H14" i="2" s="1"/>
  <c r="H13" i="2"/>
  <c r="G13" i="2"/>
  <c r="F13" i="2"/>
  <c r="E13" i="2"/>
  <c r="D13" i="2"/>
  <c r="G12" i="2"/>
  <c r="H12" i="2" s="1"/>
  <c r="F12" i="2"/>
  <c r="E12" i="2"/>
  <c r="D12" i="2"/>
  <c r="G11" i="2"/>
  <c r="H11" i="2" s="1"/>
  <c r="F11" i="2"/>
  <c r="E11" i="2"/>
  <c r="D11" i="2"/>
  <c r="G10" i="2"/>
  <c r="H10" i="2" s="1"/>
  <c r="F10" i="2"/>
  <c r="E10" i="2"/>
  <c r="D10" i="2"/>
  <c r="G9" i="2"/>
  <c r="F9" i="2"/>
  <c r="E9" i="2"/>
  <c r="D9" i="2"/>
  <c r="G8" i="2"/>
  <c r="F8" i="2"/>
  <c r="E8" i="2"/>
  <c r="D8" i="2"/>
  <c r="G7" i="2"/>
  <c r="F7" i="2"/>
  <c r="E7" i="2"/>
  <c r="D7" i="2"/>
  <c r="G6" i="2"/>
  <c r="G20" i="2" s="1"/>
  <c r="F6" i="2"/>
  <c r="E6" i="2"/>
  <c r="D6" i="2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M18" i="1"/>
  <c r="L18" i="1"/>
  <c r="K18" i="1"/>
  <c r="J18" i="1"/>
  <c r="I18" i="1"/>
  <c r="H18" i="1"/>
  <c r="G18" i="1"/>
  <c r="F18" i="1"/>
  <c r="E18" i="1"/>
  <c r="D18" i="1"/>
  <c r="C18" i="1"/>
  <c r="B18" i="1"/>
  <c r="M17" i="1"/>
  <c r="L17" i="1"/>
  <c r="K17" i="1"/>
  <c r="J17" i="1"/>
  <c r="I17" i="1"/>
  <c r="H17" i="1"/>
  <c r="G17" i="1"/>
  <c r="F17" i="1"/>
  <c r="E17" i="1"/>
  <c r="D17" i="1"/>
  <c r="C17" i="1"/>
  <c r="B17" i="1"/>
  <c r="M16" i="1"/>
  <c r="L16" i="1"/>
  <c r="K16" i="1"/>
  <c r="J16" i="1"/>
  <c r="I16" i="1"/>
  <c r="H16" i="1"/>
  <c r="G16" i="1"/>
  <c r="F16" i="1"/>
  <c r="E16" i="1"/>
  <c r="D16" i="1"/>
  <c r="C16" i="1"/>
  <c r="B16" i="1"/>
  <c r="M15" i="1"/>
  <c r="L15" i="1"/>
  <c r="K15" i="1"/>
  <c r="J15" i="1"/>
  <c r="I15" i="1"/>
  <c r="H15" i="1"/>
  <c r="G15" i="1"/>
  <c r="F15" i="1"/>
  <c r="E15" i="1"/>
  <c r="D15" i="1"/>
  <c r="C15" i="1"/>
  <c r="B15" i="1"/>
  <c r="M14" i="1"/>
  <c r="L14" i="1"/>
  <c r="K14" i="1"/>
  <c r="J14" i="1"/>
  <c r="I14" i="1"/>
  <c r="H14" i="1"/>
  <c r="G14" i="1"/>
  <c r="F14" i="1"/>
  <c r="E14" i="1"/>
  <c r="D14" i="1"/>
  <c r="C14" i="1"/>
  <c r="B14" i="1"/>
  <c r="M13" i="1"/>
  <c r="L13" i="1"/>
  <c r="K13" i="1"/>
  <c r="J13" i="1"/>
  <c r="I13" i="1"/>
  <c r="H13" i="1"/>
  <c r="G13" i="1"/>
  <c r="F13" i="1"/>
  <c r="E13" i="1"/>
  <c r="D13" i="1"/>
  <c r="C13" i="1"/>
  <c r="B13" i="1"/>
  <c r="M12" i="1"/>
  <c r="L12" i="1"/>
  <c r="K12" i="1"/>
  <c r="J12" i="1"/>
  <c r="I12" i="1"/>
  <c r="H12" i="1"/>
  <c r="G12" i="1"/>
  <c r="F12" i="1"/>
  <c r="E12" i="1"/>
  <c r="D12" i="1"/>
  <c r="C12" i="1"/>
  <c r="B12" i="1"/>
  <c r="M11" i="1"/>
  <c r="L11" i="1"/>
  <c r="K11" i="1"/>
  <c r="J11" i="1"/>
  <c r="I11" i="1"/>
  <c r="H11" i="1"/>
  <c r="G11" i="1"/>
  <c r="F11" i="1"/>
  <c r="E11" i="1"/>
  <c r="D11" i="1"/>
  <c r="C11" i="1"/>
  <c r="B11" i="1"/>
  <c r="N11" i="1" s="1"/>
  <c r="M10" i="1"/>
  <c r="L10" i="1"/>
  <c r="K10" i="1"/>
  <c r="J10" i="1"/>
  <c r="I10" i="1"/>
  <c r="H10" i="1"/>
  <c r="G10" i="1"/>
  <c r="F10" i="1"/>
  <c r="E10" i="1"/>
  <c r="D10" i="1"/>
  <c r="C10" i="1"/>
  <c r="B10" i="1"/>
  <c r="M9" i="1"/>
  <c r="L9" i="1"/>
  <c r="K9" i="1"/>
  <c r="J9" i="1"/>
  <c r="I9" i="1"/>
  <c r="H9" i="1"/>
  <c r="G9" i="1"/>
  <c r="F9" i="1"/>
  <c r="E9" i="1"/>
  <c r="D9" i="1"/>
  <c r="C9" i="1"/>
  <c r="B9" i="1"/>
  <c r="M8" i="1"/>
  <c r="L8" i="1"/>
  <c r="K8" i="1"/>
  <c r="J8" i="1"/>
  <c r="I8" i="1"/>
  <c r="H8" i="1"/>
  <c r="G8" i="1"/>
  <c r="F8" i="1"/>
  <c r="E8" i="1"/>
  <c r="D8" i="1"/>
  <c r="C8" i="1"/>
  <c r="B8" i="1"/>
  <c r="M7" i="1"/>
  <c r="M19" i="1" s="1"/>
  <c r="M26" i="1" s="1"/>
  <c r="L7" i="1"/>
  <c r="L19" i="1" s="1"/>
  <c r="L26" i="1" s="1"/>
  <c r="K7" i="1"/>
  <c r="J7" i="1"/>
  <c r="J19" i="1" s="1"/>
  <c r="J26" i="1" s="1"/>
  <c r="I7" i="1"/>
  <c r="I19" i="1" s="1"/>
  <c r="I26" i="1" s="1"/>
  <c r="H7" i="1"/>
  <c r="G7" i="1"/>
  <c r="F7" i="1"/>
  <c r="E7" i="1"/>
  <c r="E19" i="1" s="1"/>
  <c r="E26" i="1" s="1"/>
  <c r="D7" i="1"/>
  <c r="D19" i="1" s="1"/>
  <c r="D26" i="1" s="1"/>
  <c r="C7" i="1"/>
  <c r="B7" i="1"/>
  <c r="B19" i="1" s="1"/>
  <c r="C19" i="1" l="1"/>
  <c r="C26" i="1" s="1"/>
  <c r="K19" i="1"/>
  <c r="K26" i="1" s="1"/>
  <c r="N13" i="1"/>
  <c r="N15" i="1"/>
  <c r="N17" i="1"/>
  <c r="F20" i="2"/>
  <c r="G64" i="2"/>
  <c r="G65" i="2" s="1"/>
  <c r="G77" i="2"/>
  <c r="H71" i="2"/>
  <c r="H75" i="2"/>
  <c r="D88" i="2"/>
  <c r="E97" i="2"/>
  <c r="H117" i="2"/>
  <c r="D237" i="2"/>
  <c r="H237" i="2" s="1"/>
  <c r="H7" i="2"/>
  <c r="H9" i="2"/>
  <c r="F88" i="2"/>
  <c r="E102" i="2"/>
  <c r="G143" i="2"/>
  <c r="H138" i="2"/>
  <c r="H140" i="2"/>
  <c r="H177" i="2"/>
  <c r="H179" i="2"/>
  <c r="D251" i="2"/>
  <c r="N10" i="1"/>
  <c r="F64" i="2"/>
  <c r="H47" i="2"/>
  <c r="G88" i="2"/>
  <c r="H86" i="2"/>
  <c r="E118" i="2"/>
  <c r="H126" i="2"/>
  <c r="H131" i="2"/>
  <c r="H160" i="2"/>
  <c r="H162" i="2"/>
  <c r="H223" i="2"/>
  <c r="H225" i="2"/>
  <c r="G237" i="2"/>
  <c r="E251" i="2"/>
  <c r="H211" i="2"/>
  <c r="G19" i="1"/>
  <c r="G26" i="1" s="1"/>
  <c r="N12" i="1"/>
  <c r="N14" i="1"/>
  <c r="N18" i="1"/>
  <c r="H76" i="2"/>
  <c r="F118" i="2"/>
  <c r="G118" i="2"/>
  <c r="H112" i="2"/>
  <c r="H151" i="2"/>
  <c r="D163" i="2"/>
  <c r="H186" i="2"/>
  <c r="F251" i="2"/>
  <c r="H19" i="1"/>
  <c r="H26" i="1" s="1"/>
  <c r="E163" i="2"/>
  <c r="H170" i="2"/>
  <c r="H198" i="2"/>
  <c r="H209" i="2"/>
  <c r="F237" i="2"/>
  <c r="H245" i="2"/>
  <c r="N8" i="1"/>
  <c r="H6" i="2"/>
  <c r="H8" i="2"/>
  <c r="E64" i="2"/>
  <c r="E65" i="2" s="1"/>
  <c r="H59" i="2"/>
  <c r="E77" i="2"/>
  <c r="H137" i="2"/>
  <c r="H139" i="2"/>
  <c r="F163" i="2"/>
  <c r="D198" i="2"/>
  <c r="H210" i="2"/>
  <c r="F19" i="1"/>
  <c r="F26" i="1" s="1"/>
  <c r="N9" i="1"/>
  <c r="N16" i="1"/>
  <c r="E20" i="2"/>
  <c r="F77" i="2"/>
  <c r="D143" i="2"/>
  <c r="H143" i="2" s="1"/>
  <c r="H132" i="2"/>
  <c r="H169" i="2"/>
  <c r="F198" i="2"/>
  <c r="H218" i="2"/>
  <c r="H222" i="2"/>
  <c r="H224" i="2"/>
  <c r="H233" i="2"/>
  <c r="H88" i="2"/>
  <c r="H251" i="2"/>
  <c r="H24" i="2"/>
  <c r="H240" i="2"/>
  <c r="H130" i="2"/>
  <c r="G163" i="2"/>
  <c r="H163" i="2" s="1"/>
  <c r="D77" i="2"/>
  <c r="H77" i="2" s="1"/>
  <c r="D118" i="2"/>
  <c r="D64" i="2"/>
  <c r="D20" i="2"/>
  <c r="H20" i="2" s="1"/>
  <c r="H80" i="2"/>
  <c r="H232" i="2"/>
  <c r="H98" i="2"/>
  <c r="B26" i="1"/>
  <c r="N7" i="1"/>
  <c r="H118" i="2" l="1"/>
  <c r="N26" i="1"/>
  <c r="F65" i="2"/>
  <c r="N19" i="1"/>
  <c r="D65" i="2"/>
  <c r="H65" i="2" s="1"/>
  <c r="H64" i="2"/>
</calcChain>
</file>

<file path=xl/sharedStrings.xml><?xml version="1.0" encoding="utf-8"?>
<sst xmlns="http://schemas.openxmlformats.org/spreadsheetml/2006/main" count="368" uniqueCount="239">
  <si>
    <t>CURRENT FISCAL YEAR-TO-DATE STATISTICS REPORT FOR FY 22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</si>
  <si>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</si>
  <si>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</si>
  <si>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</si>
  <si>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</si>
  <si>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</si>
  <si>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</si>
  <si>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</si>
  <si>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</si>
  <si>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</si>
  <si>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</si>
  <si>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</si>
  <si>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</si>
  <si>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</si>
  <si>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</si>
  <si>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</si>
  <si>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</si>
  <si>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</si>
  <si>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</si>
  <si>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</si>
  <si>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</si>
  <si>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</si>
  <si>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</si>
  <si>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</si>
  <si>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</si>
  <si>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</si>
  <si>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</si>
  <si>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</si>
  <si>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</si>
  <si>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</si>
  <si>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</si>
  <si>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</si>
  <si>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</si>
  <si>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</si>
  <si>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</si>
  <si>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</si>
  <si>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</si>
  <si>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</si>
  <si>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</si>
  <si>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</si>
  <si>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</si>
  <si>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</si>
  <si>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</si>
  <si>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</si>
  <si>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</si>
  <si>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</si>
  <si>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</si>
  <si>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</si>
  <si>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</si>
  <si>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</si>
  <si>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</si>
  <si>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</si>
  <si>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</si>
  <si>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</si>
  <si>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</si>
  <si>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</si>
  <si>
    <t xml:space="preserve">                     MISSOULA PUBLIC LIBRARY FY 2022</t>
  </si>
  <si>
    <t>STATISTICS REPORT FOR THE MONTH OF</t>
  </si>
  <si>
    <t xml:space="preserve">SEPTEMBER </t>
  </si>
  <si>
    <t>2021</t>
  </si>
  <si>
    <t>Current</t>
  </si>
  <si>
    <t xml:space="preserve">Year </t>
  </si>
  <si>
    <t>Same Month</t>
  </si>
  <si>
    <t>% of 2019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</si>
  <si>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</si>
  <si>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</si>
  <si>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</si>
  <si>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</si>
  <si>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</si>
  <si>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</si>
  <si>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</si>
  <si>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</si>
  <si>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</si>
  <si>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</si>
  <si>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</si>
  <si>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</si>
  <si>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</si>
  <si>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</si>
  <si>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</si>
  <si>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</si>
  <si>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 xml:space="preserve">  Axis 360 Audio &amp; Ebooks</t>
  </si>
  <si>
    <t xml:space="preserve">  Axis 360 Ebooks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</si>
  <si>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</si>
  <si>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</si>
  <si>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</si>
  <si>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</si>
  <si>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</si>
  <si>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 xml:space="preserve">Auto Repair </t>
  </si>
  <si>
    <t>Biography Resource Center</t>
  </si>
  <si>
    <t>Biography in Context</t>
  </si>
  <si>
    <t>Bookflix</t>
  </si>
  <si>
    <t>Chilton Library</t>
  </si>
  <si>
    <t>ConsumerReports.org</t>
  </si>
  <si>
    <t>EBSCO Ebook Collection</t>
  </si>
  <si>
    <t xml:space="preserve">EBSCO Research Databases </t>
  </si>
  <si>
    <t>Explora (new)</t>
  </si>
  <si>
    <t>Creativebug (new)</t>
  </si>
  <si>
    <t>Flipster</t>
  </si>
  <si>
    <t>Gale Virtual Reference Library</t>
  </si>
  <si>
    <t>General OneFile</t>
  </si>
  <si>
    <t>Health and Wellness Resource Center</t>
  </si>
  <si>
    <t xml:space="preserve">Heritage Quest  </t>
  </si>
  <si>
    <t xml:space="preserve">Hobbie &amp; Crafts </t>
  </si>
  <si>
    <t xml:space="preserve">Home Improvement </t>
  </si>
  <si>
    <t>InfoTrac Newsstand (new)</t>
  </si>
  <si>
    <t>JSTOR</t>
  </si>
  <si>
    <t>Gale in Context: Elementary (was Kids Info Bits)</t>
  </si>
  <si>
    <t>Kanopy</t>
  </si>
  <si>
    <t>Mango Languages</t>
  </si>
  <si>
    <t>Missoulian Index</t>
  </si>
  <si>
    <t>MT Statewide Library Resources -Ebsco Discovery Svc</t>
  </si>
  <si>
    <t>Morning Star</t>
  </si>
  <si>
    <t>National Geographics for Kids</t>
  </si>
  <si>
    <t>NextReads  (library aware)</t>
  </si>
  <si>
    <t xml:space="preserve">Novelist K-8 </t>
  </si>
  <si>
    <t>Novelist Plus - catalog link</t>
  </si>
  <si>
    <t>Novelist Plus - database link</t>
  </si>
  <si>
    <t>Primary Search (new)</t>
  </si>
  <si>
    <t xml:space="preserve">Readers Guide to Periodical Lit Retro </t>
  </si>
  <si>
    <t>Gale in Context: Middle School (was Research in Context)</t>
  </si>
  <si>
    <t>Small Engine Repair Ref Center</t>
  </si>
  <si>
    <t>Student Research Center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</si>
  <si>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</si>
  <si>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</si>
  <si>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</si>
  <si>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</si>
  <si>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</si>
  <si>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</si>
  <si>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</si>
  <si>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</si>
  <si>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</si>
  <si>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</si>
  <si>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</si>
  <si>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</si>
  <si>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</si>
  <si>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</si>
  <si>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</si>
  <si>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</si>
  <si>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</si>
  <si>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</si>
  <si>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</si>
  <si>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</si>
  <si>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</si>
  <si>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</si>
  <si>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</si>
  <si>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Web Alley, Public Internet Sessions        </t>
  </si>
  <si>
    <t xml:space="preserve">Web Alley, 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</si>
  <si>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</si>
  <si>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</si>
  <si>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</si>
  <si>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</si>
  <si>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</si>
  <si>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</si>
  <si>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</si>
  <si>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</si>
  <si>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</si>
  <si>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</si>
  <si>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</si>
  <si>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</si>
  <si>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</si>
  <si>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</si>
  <si>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</si>
  <si>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</si>
  <si>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</t>
  </si>
  <si>
    <t>YA</t>
  </si>
  <si>
    <t xml:space="preserve">Accounts phone </t>
  </si>
  <si>
    <t>Reference Desk, phone &amp; chat</t>
  </si>
  <si>
    <t xml:space="preserve">Homebound </t>
  </si>
  <si>
    <t>LOW</t>
  </si>
  <si>
    <t>Reference Services:</t>
  </si>
  <si>
    <t xml:space="preserve">Exam proctored </t>
  </si>
  <si>
    <t>Notary Services</t>
  </si>
  <si>
    <t>Montana Room</t>
  </si>
  <si>
    <t xml:space="preserve">Questions answered </t>
  </si>
  <si>
    <t>Items shelved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</si>
  <si>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</si>
  <si>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</si>
  <si>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</si>
  <si>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</si>
  <si>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</si>
  <si>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</si>
  <si>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</si>
  <si>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</si>
  <si>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</si>
  <si>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</si>
  <si>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</si>
  <si>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</si>
  <si>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</si>
  <si>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</si>
  <si>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</si>
  <si>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</si>
  <si>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</si>
  <si>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</si>
  <si>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</si>
  <si>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</si>
  <si>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</si>
  <si>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</si>
  <si>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</si>
  <si>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</si>
  <si>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</si>
  <si>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</si>
  <si>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</si>
  <si>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</si>
  <si>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 xml:space="preserve">Cheap Date Night:  </t>
  </si>
  <si>
    <t xml:space="preserve">World Wide Cinema </t>
  </si>
  <si>
    <t>Book Groups</t>
  </si>
  <si>
    <t>Other Adult Programming</t>
  </si>
  <si>
    <t>Computer Classes - # classes/# attendees</t>
  </si>
  <si>
    <t>Maker Space</t>
  </si>
  <si>
    <t>Miscellaneous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</si>
  <si>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</si>
  <si>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</si>
  <si>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</si>
  <si>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</si>
  <si>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</si>
  <si>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</si>
  <si>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</si>
  <si>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</si>
  <si>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</si>
  <si>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</si>
  <si>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</si>
  <si>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</si>
  <si>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</si>
  <si>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</si>
  <si>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</si>
  <si>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</si>
  <si>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</si>
  <si>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</si>
  <si>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MONEY RECEIVED</t>
  </si>
  <si>
    <t xml:space="preserve">Fines/Copies                                             </t>
  </si>
  <si>
    <t>Lost &amp; Damaged Books</t>
  </si>
  <si>
    <t>Fax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</si>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</sst>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[$-409]mmmm\-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1">
    <xf numFmtId="0" fontId="0" fillId="0" borderId="0" xfId="0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Border="1" applyAlignment="1"/>
    <xf numFmtId="0" fontId="5" fillId="0" borderId="0" xfId="0" applyFont="1" applyAlignment="1"/>
    <xf numFmtId="0" fontId="4" fillId="0" borderId="0" xfId="0" applyFont="1" applyBorder="1" applyAlignment="1"/>
    <xf numFmtId="164" fontId="5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right"/>
    </xf>
    <xf numFmtId="4" fontId="4" fillId="0" borderId="1" xfId="0" applyNumberFormat="1" applyFont="1" applyBorder="1" applyAlignment="1"/>
    <xf numFmtId="4" fontId="4" fillId="0" borderId="1" xfId="0" applyNumberFormat="1" applyFont="1" applyBorder="1" applyAlignment="1">
      <alignment horizontal="right" vertical="justify"/>
    </xf>
    <xf numFmtId="0" fontId="5" fillId="0" borderId="1" xfId="0" applyFont="1" applyBorder="1" applyAlignment="1">
      <alignment horizontal="right"/>
    </xf>
    <xf numFmtId="4" fontId="4" fillId="0" borderId="0" xfId="0" applyNumberFormat="1" applyFont="1" applyAlignment="1"/>
    <xf numFmtId="0" fontId="3" fillId="0" borderId="0" xfId="0" applyFont="1" applyBorder="1" applyAlignment="1"/>
    <xf numFmtId="0" fontId="4" fillId="0" borderId="0" xfId="0" applyFont="1" applyAlignment="1">
      <alignment horizontal="center"/>
    </xf>
    <xf numFmtId="0" fontId="5" fillId="0" borderId="1" xfId="0" applyFont="1" applyBorder="1" applyAlignment="1"/>
    <xf numFmtId="40" fontId="4" fillId="0" borderId="1" xfId="0" applyNumberFormat="1" applyFont="1" applyBorder="1" applyAlignment="1">
      <alignment horizontal="right" vertical="justify"/>
    </xf>
    <xf numFmtId="0" fontId="4" fillId="0" borderId="1" xfId="0" applyFont="1" applyBorder="1" applyAlignment="1">
      <alignment horizontal="right" vertical="justify"/>
    </xf>
    <xf numFmtId="0" fontId="5" fillId="0" borderId="1" xfId="0" applyFont="1" applyFill="1" applyBorder="1" applyAlignment="1"/>
    <xf numFmtId="4" fontId="4" fillId="0" borderId="1" xfId="0" applyNumberFormat="1" applyFont="1" applyFill="1" applyBorder="1" applyAlignment="1" applyProtection="1">
      <alignment horizontal="right" vertical="justify"/>
      <protection locked="0"/>
    </xf>
    <xf numFmtId="4" fontId="5" fillId="0" borderId="1" xfId="0" applyNumberFormat="1" applyFont="1" applyBorder="1" applyAlignment="1"/>
    <xf numFmtId="0" fontId="4" fillId="0" borderId="1" xfId="0" applyFont="1" applyBorder="1" applyAlignment="1"/>
    <xf numFmtId="4" fontId="4" fillId="0" borderId="1" xfId="0" applyNumberFormat="1" applyFont="1" applyBorder="1" applyAlignment="1" applyProtection="1">
      <alignment horizontal="right" vertical="justify"/>
      <protection locked="0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49" fontId="7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2" fillId="0" borderId="0" xfId="0" applyFont="1"/>
    <xf numFmtId="0" fontId="0" fillId="0" borderId="2" xfId="0" applyFont="1" applyBorder="1" applyAlignment="1">
      <alignment vertical="top"/>
    </xf>
    <xf numFmtId="0" fontId="0" fillId="0" borderId="3" xfId="0" applyFont="1" applyBorder="1" applyAlignment="1">
      <alignment vertical="top"/>
    </xf>
    <xf numFmtId="0" fontId="0" fillId="0" borderId="4" xfId="0" applyFont="1" applyFill="1" applyBorder="1" applyAlignment="1">
      <alignment vertical="top"/>
    </xf>
    <xf numFmtId="3" fontId="0" fillId="0" borderId="1" xfId="0" applyNumberFormat="1" applyFont="1" applyFill="1" applyBorder="1" applyAlignment="1">
      <alignment vertical="top"/>
    </xf>
    <xf numFmtId="3" fontId="0" fillId="0" borderId="1" xfId="0" applyNumberFormat="1" applyFont="1" applyFill="1" applyBorder="1" applyAlignment="1">
      <alignment horizontal="right" vertical="top"/>
    </xf>
    <xf numFmtId="9" fontId="6" fillId="0" borderId="1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7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1" xfId="0" applyNumberFormat="1" applyFont="1" applyFill="1" applyBorder="1" applyAlignment="1">
      <alignment vertical="top"/>
    </xf>
    <xf numFmtId="3" fontId="0" fillId="3" borderId="1" xfId="0" applyNumberFormat="1" applyFont="1" applyFill="1" applyBorder="1" applyAlignment="1">
      <alignment horizontal="right" vertical="top"/>
    </xf>
    <xf numFmtId="0" fontId="8" fillId="0" borderId="3" xfId="0" applyFont="1" applyFill="1" applyBorder="1" applyAlignment="1">
      <alignment horizontal="right" vertical="top"/>
    </xf>
    <xf numFmtId="0" fontId="8" fillId="0" borderId="4" xfId="0" applyFont="1" applyFill="1" applyBorder="1" applyAlignment="1">
      <alignment vertical="top"/>
    </xf>
    <xf numFmtId="3" fontId="0" fillId="0" borderId="2" xfId="0" applyNumberFormat="1" applyFont="1" applyBorder="1" applyAlignment="1">
      <alignment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9" fillId="0" borderId="3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0" xfId="0" applyFont="1" applyBorder="1" applyAlignment="1"/>
    <xf numFmtId="0" fontId="0" fillId="0" borderId="6" xfId="0" applyFont="1" applyBorder="1" applyAlignment="1"/>
    <xf numFmtId="0" fontId="0" fillId="0" borderId="3" xfId="0" applyFont="1" applyBorder="1" applyAlignment="1"/>
    <xf numFmtId="0" fontId="0" fillId="0" borderId="4" xfId="0" applyFont="1" applyBorder="1" applyAlignment="1"/>
    <xf numFmtId="0" fontId="6" fillId="0" borderId="5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0" fontId="7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4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6" fillId="0" borderId="0" xfId="0" applyNumberFormat="1" applyFont="1" applyFill="1" applyBorder="1" applyAlignment="1">
      <alignment horizontal="center"/>
    </xf>
    <xf numFmtId="0" fontId="7" fillId="0" borderId="2" xfId="0" applyFont="1" applyBorder="1" applyAlignment="1">
      <alignment vertical="top"/>
    </xf>
    <xf numFmtId="0" fontId="0" fillId="0" borderId="0" xfId="0" applyFont="1"/>
    <xf numFmtId="0" fontId="6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2" fillId="0" borderId="6" xfId="0" applyFont="1" applyFill="1" applyBorder="1" applyAlignment="1">
      <alignment horizontal="right" vertical="top"/>
    </xf>
    <xf numFmtId="3" fontId="6" fillId="0" borderId="1" xfId="0" applyNumberFormat="1" applyFont="1" applyFill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6" fillId="0" borderId="2" xfId="0" applyFont="1" applyBorder="1" applyAlignment="1">
      <alignment vertical="top"/>
    </xf>
    <xf numFmtId="0" fontId="7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7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vertical="top"/>
    </xf>
    <xf numFmtId="0" fontId="7" fillId="0" borderId="7" xfId="0" applyFont="1" applyFill="1" applyBorder="1" applyAlignment="1">
      <alignment horizontal="center" vertical="top"/>
    </xf>
    <xf numFmtId="0" fontId="6" fillId="0" borderId="10" xfId="0" applyFont="1" applyBorder="1" applyAlignment="1">
      <alignment vertical="top"/>
    </xf>
    <xf numFmtId="0" fontId="0" fillId="0" borderId="1" xfId="0" quotePrefix="1" applyFont="1" applyFill="1" applyBorder="1" applyAlignment="1">
      <alignment vertical="top"/>
    </xf>
    <xf numFmtId="3" fontId="0" fillId="0" borderId="1" xfId="0" quotePrefix="1" applyNumberFormat="1" applyFont="1" applyFill="1" applyBorder="1" applyAlignment="1">
      <alignment horizontal="right" vertical="top"/>
    </xf>
    <xf numFmtId="0" fontId="0" fillId="0" borderId="1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6" fillId="0" borderId="8" xfId="0" applyNumberFormat="1" applyFont="1" applyFill="1" applyBorder="1" applyAlignment="1">
      <alignment vertical="top"/>
    </xf>
    <xf numFmtId="0" fontId="6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6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6" fillId="0" borderId="1" xfId="0" applyFont="1" applyFill="1" applyBorder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8" xfId="0" applyFont="1" applyFill="1" applyBorder="1" applyAlignment="1">
      <alignment horizontal="center" vertical="top"/>
    </xf>
    <xf numFmtId="0" fontId="0" fillId="0" borderId="1" xfId="0" applyFont="1" applyBorder="1" applyAlignment="1">
      <alignment vertical="top"/>
    </xf>
    <xf numFmtId="1" fontId="6" fillId="0" borderId="2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1" xfId="0" applyNumberFormat="1" applyFont="1" applyFill="1" applyBorder="1" applyAlignment="1">
      <alignment horizontal="center" vertical="top"/>
    </xf>
    <xf numFmtId="10" fontId="6" fillId="0" borderId="1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44" fontId="0" fillId="0" borderId="1" xfId="1" applyFont="1" applyFill="1" applyBorder="1" applyAlignment="1">
      <alignment vertical="top"/>
    </xf>
    <xf numFmtId="44" fontId="0" fillId="3" borderId="1" xfId="1" applyFont="1" applyFill="1" applyBorder="1" applyAlignment="1">
      <alignment vertical="top"/>
    </xf>
    <xf numFmtId="0" fontId="0" fillId="0" borderId="0" xfId="0" applyAlignment="1">
      <alignment horizontal="right"/>
    </xf>
    <xf numFmtId="9" fontId="4" fillId="0" borderId="1" xfId="0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Sheet2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</sheetNames>
    <sheetDataSet>
      <sheetData sheetId="0"/>
      <sheetData sheetId="1">
        <row r="3">
          <cell r="H3">
            <v>126682</v>
          </cell>
        </row>
        <row r="4">
          <cell r="H4">
            <v>1275</v>
          </cell>
        </row>
        <row r="5">
          <cell r="H5">
            <v>550</v>
          </cell>
        </row>
        <row r="6">
          <cell r="H6">
            <v>649</v>
          </cell>
        </row>
        <row r="7">
          <cell r="H7">
            <v>297</v>
          </cell>
        </row>
        <row r="8">
          <cell r="H8">
            <v>1143</v>
          </cell>
        </row>
        <row r="9">
          <cell r="H9">
            <v>667</v>
          </cell>
        </row>
        <row r="10">
          <cell r="H10">
            <v>0</v>
          </cell>
        </row>
        <row r="11">
          <cell r="H11">
            <v>4261</v>
          </cell>
        </row>
        <row r="12">
          <cell r="H12">
            <v>26760</v>
          </cell>
        </row>
        <row r="13">
          <cell r="H13">
            <v>19079</v>
          </cell>
        </row>
        <row r="14">
          <cell r="H14">
            <v>1214</v>
          </cell>
        </row>
        <row r="15">
          <cell r="H15">
            <v>0</v>
          </cell>
        </row>
        <row r="16">
          <cell r="H16">
            <v>0</v>
          </cell>
        </row>
        <row r="18">
          <cell r="H18">
            <v>136</v>
          </cell>
        </row>
        <row r="22">
          <cell r="H22">
            <v>5184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30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236</v>
          </cell>
        </row>
        <row r="29">
          <cell r="H29">
            <v>51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209</v>
          </cell>
        </row>
        <row r="34">
          <cell r="H34">
            <v>1</v>
          </cell>
        </row>
        <row r="35">
          <cell r="H35">
            <v>86</v>
          </cell>
        </row>
        <row r="36">
          <cell r="H36">
            <v>0</v>
          </cell>
        </row>
        <row r="37">
          <cell r="H37">
            <v>486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31</v>
          </cell>
        </row>
        <row r="43">
          <cell r="H43">
            <v>16</v>
          </cell>
        </row>
        <row r="44">
          <cell r="H44">
            <v>2345</v>
          </cell>
        </row>
        <row r="45">
          <cell r="H45">
            <v>313</v>
          </cell>
        </row>
        <row r="46">
          <cell r="H46">
            <v>219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10</v>
          </cell>
        </row>
        <row r="53">
          <cell r="H53">
            <v>0</v>
          </cell>
        </row>
        <row r="54">
          <cell r="H54">
            <v>359</v>
          </cell>
        </row>
        <row r="55">
          <cell r="H55">
            <v>0</v>
          </cell>
        </row>
        <row r="56">
          <cell r="H56">
            <v>6</v>
          </cell>
        </row>
        <row r="57">
          <cell r="H57">
            <v>18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71">
          <cell r="H71">
            <v>15329</v>
          </cell>
        </row>
        <row r="72">
          <cell r="H72">
            <v>125</v>
          </cell>
        </row>
        <row r="73">
          <cell r="H73">
            <v>495</v>
          </cell>
        </row>
        <row r="74">
          <cell r="H74">
            <v>400</v>
          </cell>
        </row>
        <row r="75">
          <cell r="H75">
            <v>9</v>
          </cell>
        </row>
        <row r="76">
          <cell r="H76">
            <v>124</v>
          </cell>
        </row>
        <row r="77">
          <cell r="H77">
            <v>186</v>
          </cell>
        </row>
        <row r="78">
          <cell r="H78">
            <v>0</v>
          </cell>
        </row>
        <row r="80">
          <cell r="H80">
            <v>16048</v>
          </cell>
        </row>
        <row r="81">
          <cell r="H81">
            <v>233</v>
          </cell>
        </row>
        <row r="82">
          <cell r="H82">
            <v>174</v>
          </cell>
        </row>
        <row r="83">
          <cell r="H83">
            <v>231</v>
          </cell>
        </row>
        <row r="84">
          <cell r="H84">
            <v>13</v>
          </cell>
        </row>
        <row r="85">
          <cell r="H85">
            <v>263</v>
          </cell>
        </row>
        <row r="86">
          <cell r="H86">
            <v>66</v>
          </cell>
        </row>
        <row r="87">
          <cell r="H87">
            <v>0</v>
          </cell>
        </row>
        <row r="88">
          <cell r="H88">
            <v>29144</v>
          </cell>
        </row>
        <row r="91">
          <cell r="H91">
            <v>38</v>
          </cell>
        </row>
        <row r="92">
          <cell r="H92">
            <v>101</v>
          </cell>
        </row>
        <row r="93">
          <cell r="H93">
            <v>0</v>
          </cell>
        </row>
        <row r="94">
          <cell r="H94">
            <v>0</v>
          </cell>
        </row>
        <row r="96">
          <cell r="H96">
            <v>128</v>
          </cell>
        </row>
        <row r="97">
          <cell r="H97">
            <v>2</v>
          </cell>
        </row>
        <row r="98">
          <cell r="H98">
            <v>1</v>
          </cell>
        </row>
        <row r="101">
          <cell r="H101">
            <v>0</v>
          </cell>
        </row>
        <row r="102">
          <cell r="H102">
            <v>2040</v>
          </cell>
        </row>
        <row r="103">
          <cell r="H103">
            <v>0</v>
          </cell>
        </row>
        <row r="104">
          <cell r="H104">
            <v>170</v>
          </cell>
        </row>
        <row r="105">
          <cell r="H105">
            <v>127</v>
          </cell>
        </row>
        <row r="106">
          <cell r="H106">
            <v>87314</v>
          </cell>
        </row>
        <row r="107">
          <cell r="H107">
            <v>0</v>
          </cell>
        </row>
        <row r="108">
          <cell r="H108">
            <v>3</v>
          </cell>
        </row>
        <row r="109">
          <cell r="H109">
            <v>55</v>
          </cell>
        </row>
        <row r="110">
          <cell r="H110">
            <v>1</v>
          </cell>
        </row>
        <row r="111">
          <cell r="H111">
            <v>36</v>
          </cell>
        </row>
        <row r="112">
          <cell r="H112">
            <v>68</v>
          </cell>
        </row>
        <row r="113">
          <cell r="H113">
            <v>0</v>
          </cell>
        </row>
        <row r="117">
          <cell r="H117">
            <v>12810</v>
          </cell>
        </row>
        <row r="118">
          <cell r="H118">
            <v>4042</v>
          </cell>
        </row>
        <row r="119">
          <cell r="H119">
            <v>2</v>
          </cell>
        </row>
        <row r="120">
          <cell r="H120">
            <v>67899</v>
          </cell>
        </row>
        <row r="121">
          <cell r="H121">
            <v>273</v>
          </cell>
        </row>
        <row r="122">
          <cell r="H122">
            <v>1040</v>
          </cell>
        </row>
        <row r="125">
          <cell r="H125">
            <v>823</v>
          </cell>
        </row>
        <row r="126">
          <cell r="H126">
            <v>0</v>
          </cell>
        </row>
        <row r="127">
          <cell r="H127">
            <v>25357</v>
          </cell>
        </row>
        <row r="128">
          <cell r="H128">
            <v>3400</v>
          </cell>
        </row>
        <row r="129">
          <cell r="H129">
            <v>124</v>
          </cell>
        </row>
        <row r="130">
          <cell r="H130">
            <v>22</v>
          </cell>
        </row>
        <row r="131">
          <cell r="H131">
            <v>66</v>
          </cell>
        </row>
        <row r="132">
          <cell r="H132">
            <v>20</v>
          </cell>
        </row>
        <row r="133">
          <cell r="H133">
            <v>80</v>
          </cell>
        </row>
        <row r="134">
          <cell r="H134">
            <v>84</v>
          </cell>
        </row>
        <row r="135">
          <cell r="H135">
            <v>215</v>
          </cell>
        </row>
        <row r="136">
          <cell r="H136">
            <v>0</v>
          </cell>
        </row>
        <row r="137">
          <cell r="H137">
            <v>242</v>
          </cell>
        </row>
        <row r="141">
          <cell r="H141">
            <v>16</v>
          </cell>
        </row>
        <row r="142">
          <cell r="H142">
            <v>188</v>
          </cell>
        </row>
        <row r="143">
          <cell r="H143">
            <v>254</v>
          </cell>
        </row>
        <row r="146">
          <cell r="H146">
            <v>211</v>
          </cell>
        </row>
        <row r="147">
          <cell r="H147">
            <v>174</v>
          </cell>
        </row>
        <row r="150">
          <cell r="H150">
            <v>0</v>
          </cell>
        </row>
        <row r="151">
          <cell r="H151">
            <v>241</v>
          </cell>
        </row>
        <row r="152">
          <cell r="H152">
            <v>302</v>
          </cell>
        </row>
        <row r="153">
          <cell r="H153">
            <v>841</v>
          </cell>
        </row>
        <row r="154">
          <cell r="H154">
            <v>151</v>
          </cell>
        </row>
        <row r="155">
          <cell r="H155">
            <v>499</v>
          </cell>
        </row>
        <row r="156">
          <cell r="H156">
            <v>581</v>
          </cell>
        </row>
        <row r="157">
          <cell r="H157">
            <v>0</v>
          </cell>
        </row>
        <row r="163">
          <cell r="H163">
            <v>200</v>
          </cell>
        </row>
        <row r="165">
          <cell r="H165">
            <v>420</v>
          </cell>
        </row>
        <row r="167">
          <cell r="H167">
            <v>31</v>
          </cell>
        </row>
        <row r="168">
          <cell r="H168">
            <v>0</v>
          </cell>
        </row>
        <row r="170">
          <cell r="H170">
            <v>0</v>
          </cell>
        </row>
        <row r="172">
          <cell r="H172">
            <v>132</v>
          </cell>
        </row>
        <row r="174">
          <cell r="H174">
            <v>74</v>
          </cell>
        </row>
        <row r="180">
          <cell r="H180">
            <v>6</v>
          </cell>
        </row>
        <row r="183">
          <cell r="H183">
            <v>344</v>
          </cell>
        </row>
        <row r="186">
          <cell r="H186">
            <v>0</v>
          </cell>
        </row>
        <row r="189">
          <cell r="H189">
            <v>0</v>
          </cell>
        </row>
        <row r="192">
          <cell r="H192">
            <v>35</v>
          </cell>
        </row>
        <row r="194">
          <cell r="E194">
            <v>183</v>
          </cell>
        </row>
        <row r="195">
          <cell r="E195">
            <v>1</v>
          </cell>
        </row>
        <row r="196">
          <cell r="E196">
            <v>59</v>
          </cell>
        </row>
        <row r="197">
          <cell r="E197">
            <v>6</v>
          </cell>
        </row>
        <row r="198">
          <cell r="E198">
            <v>0</v>
          </cell>
        </row>
        <row r="199">
          <cell r="E199">
            <v>42</v>
          </cell>
        </row>
        <row r="200">
          <cell r="E200">
            <v>58</v>
          </cell>
        </row>
        <row r="201">
          <cell r="E201">
            <v>0</v>
          </cell>
        </row>
        <row r="204">
          <cell r="H204">
            <v>0</v>
          </cell>
        </row>
        <row r="206">
          <cell r="H206">
            <v>0</v>
          </cell>
        </row>
        <row r="208">
          <cell r="H208">
            <v>212</v>
          </cell>
        </row>
        <row r="209">
          <cell r="H209">
            <v>0</v>
          </cell>
        </row>
        <row r="210">
          <cell r="H210">
            <v>0</v>
          </cell>
        </row>
        <row r="222">
          <cell r="H222">
            <v>0</v>
          </cell>
        </row>
        <row r="223">
          <cell r="H223">
            <v>0</v>
          </cell>
        </row>
        <row r="224">
          <cell r="H224">
            <v>674</v>
          </cell>
        </row>
        <row r="227">
          <cell r="H227">
            <v>76</v>
          </cell>
        </row>
        <row r="228">
          <cell r="H228">
            <v>235</v>
          </cell>
        </row>
        <row r="231">
          <cell r="H231">
            <v>27579</v>
          </cell>
        </row>
        <row r="232">
          <cell r="H232">
            <v>562</v>
          </cell>
        </row>
        <row r="233">
          <cell r="H233">
            <v>1976</v>
          </cell>
        </row>
        <row r="234">
          <cell r="H234">
            <v>483</v>
          </cell>
        </row>
        <row r="235">
          <cell r="H235">
            <v>0</v>
          </cell>
        </row>
        <row r="236">
          <cell r="H236">
            <v>244</v>
          </cell>
        </row>
        <row r="237">
          <cell r="H237">
            <v>613</v>
          </cell>
        </row>
        <row r="238">
          <cell r="C238">
            <v>0</v>
          </cell>
        </row>
        <row r="239">
          <cell r="H239">
            <v>2443</v>
          </cell>
        </row>
        <row r="242">
          <cell r="H242">
            <v>3162</v>
          </cell>
        </row>
        <row r="243">
          <cell r="H243">
            <v>1</v>
          </cell>
        </row>
        <row r="244">
          <cell r="H244">
            <v>1</v>
          </cell>
        </row>
        <row r="245">
          <cell r="H245">
            <v>132</v>
          </cell>
        </row>
        <row r="246">
          <cell r="H246">
            <v>16</v>
          </cell>
        </row>
        <row r="247">
          <cell r="H247">
            <v>16</v>
          </cell>
        </row>
        <row r="248">
          <cell r="H248">
            <v>11</v>
          </cell>
        </row>
        <row r="249">
          <cell r="H249">
            <v>0</v>
          </cell>
        </row>
        <row r="254">
          <cell r="H254">
            <v>2493.3199999999997</v>
          </cell>
        </row>
        <row r="255">
          <cell r="H255">
            <v>2078.0699999999997</v>
          </cell>
        </row>
        <row r="256">
          <cell r="H256">
            <v>99</v>
          </cell>
        </row>
        <row r="257">
          <cell r="H257">
            <v>1.75</v>
          </cell>
        </row>
        <row r="258">
          <cell r="H258">
            <v>0</v>
          </cell>
        </row>
        <row r="259">
          <cell r="H259">
            <v>0</v>
          </cell>
        </row>
        <row r="260">
          <cell r="H260">
            <v>0</v>
          </cell>
        </row>
        <row r="261">
          <cell r="H261">
            <v>0</v>
          </cell>
        </row>
        <row r="262">
          <cell r="H262">
            <v>6510</v>
          </cell>
        </row>
        <row r="263">
          <cell r="H263">
            <v>0</v>
          </cell>
        </row>
        <row r="264">
          <cell r="H264">
            <v>0</v>
          </cell>
        </row>
        <row r="267">
          <cell r="H267">
            <v>16927.580000000002</v>
          </cell>
        </row>
        <row r="268">
          <cell r="H268">
            <v>5000</v>
          </cell>
        </row>
      </sheetData>
      <sheetData sheetId="2">
        <row r="3">
          <cell r="BA3">
            <v>45475</v>
          </cell>
          <cell r="BM3">
            <v>13479</v>
          </cell>
          <cell r="BY3">
            <v>36967</v>
          </cell>
        </row>
        <row r="4">
          <cell r="BA4">
            <v>273</v>
          </cell>
          <cell r="BM4">
            <v>46</v>
          </cell>
          <cell r="BY4">
            <v>272</v>
          </cell>
        </row>
        <row r="5">
          <cell r="BA5">
            <v>159</v>
          </cell>
          <cell r="BM5">
            <v>87</v>
          </cell>
          <cell r="BY5">
            <v>172</v>
          </cell>
        </row>
        <row r="6">
          <cell r="BA6">
            <v>345</v>
          </cell>
          <cell r="BM6">
            <v>126</v>
          </cell>
          <cell r="BY6">
            <v>151</v>
          </cell>
        </row>
        <row r="7">
          <cell r="BA7">
            <v>315</v>
          </cell>
          <cell r="BM7">
            <v>372</v>
          </cell>
          <cell r="BY7">
            <v>231</v>
          </cell>
        </row>
        <row r="8">
          <cell r="BA8">
            <v>518</v>
          </cell>
          <cell r="BM8">
            <v>332</v>
          </cell>
          <cell r="BY8">
            <v>304</v>
          </cell>
        </row>
        <row r="9">
          <cell r="BA9">
            <v>295</v>
          </cell>
          <cell r="BM9">
            <v>179</v>
          </cell>
          <cell r="BY9">
            <v>170</v>
          </cell>
        </row>
        <row r="10">
          <cell r="BA10">
            <v>23</v>
          </cell>
          <cell r="BM10">
            <v>0</v>
          </cell>
          <cell r="BY10">
            <v>0</v>
          </cell>
        </row>
        <row r="11">
          <cell r="BA11">
            <v>1604</v>
          </cell>
          <cell r="BM11">
            <v>0</v>
          </cell>
          <cell r="BY11">
            <v>929</v>
          </cell>
        </row>
        <row r="12">
          <cell r="BA12">
            <v>7590</v>
          </cell>
          <cell r="BM12">
            <v>8225</v>
          </cell>
          <cell r="BY12">
            <v>8710</v>
          </cell>
        </row>
        <row r="13">
          <cell r="BA13">
            <v>4860</v>
          </cell>
          <cell r="BM13">
            <v>6784</v>
          </cell>
          <cell r="BY13">
            <v>6154</v>
          </cell>
        </row>
        <row r="14">
          <cell r="BY14">
            <v>370</v>
          </cell>
        </row>
        <row r="16">
          <cell r="BA16">
            <v>0</v>
          </cell>
        </row>
        <row r="18">
          <cell r="BM18">
            <v>1916</v>
          </cell>
          <cell r="BY18">
            <v>43</v>
          </cell>
        </row>
        <row r="22">
          <cell r="BA22">
            <v>1294</v>
          </cell>
          <cell r="BM22">
            <v>1407</v>
          </cell>
          <cell r="BY22">
            <v>969</v>
          </cell>
        </row>
        <row r="25">
          <cell r="BA25">
            <v>3</v>
          </cell>
          <cell r="BM25">
            <v>6</v>
          </cell>
          <cell r="BY25">
            <v>16</v>
          </cell>
        </row>
        <row r="26">
          <cell r="BA26">
            <v>4</v>
          </cell>
          <cell r="BM26">
            <v>7</v>
          </cell>
        </row>
        <row r="28">
          <cell r="BA28">
            <v>78</v>
          </cell>
          <cell r="BM28">
            <v>68</v>
          </cell>
          <cell r="BY28">
            <v>57</v>
          </cell>
        </row>
        <row r="29">
          <cell r="BM29">
            <v>9</v>
          </cell>
          <cell r="BY29">
            <v>15</v>
          </cell>
        </row>
        <row r="33">
          <cell r="BA33">
            <v>76</v>
          </cell>
          <cell r="BM33">
            <v>78</v>
          </cell>
          <cell r="BY33">
            <v>78</v>
          </cell>
        </row>
        <row r="34">
          <cell r="BM34">
            <v>16</v>
          </cell>
          <cell r="BY34">
            <v>0</v>
          </cell>
        </row>
        <row r="35">
          <cell r="BA35">
            <v>21</v>
          </cell>
          <cell r="BM35">
            <v>0</v>
          </cell>
          <cell r="BY35">
            <v>22</v>
          </cell>
        </row>
        <row r="37">
          <cell r="BA37">
            <v>82</v>
          </cell>
          <cell r="BM37">
            <v>98</v>
          </cell>
          <cell r="BY37">
            <v>174</v>
          </cell>
        </row>
        <row r="42">
          <cell r="BA42">
            <v>20</v>
          </cell>
          <cell r="BM42">
            <v>38</v>
          </cell>
          <cell r="BY42">
            <v>3</v>
          </cell>
        </row>
        <row r="43">
          <cell r="BM43">
            <v>0</v>
          </cell>
          <cell r="BY43">
            <v>13</v>
          </cell>
        </row>
        <row r="44">
          <cell r="BY44">
            <v>835</v>
          </cell>
        </row>
        <row r="45">
          <cell r="BA45">
            <v>153</v>
          </cell>
          <cell r="BM45">
            <v>83</v>
          </cell>
          <cell r="BY45">
            <v>155</v>
          </cell>
        </row>
        <row r="46">
          <cell r="BA46">
            <v>5</v>
          </cell>
          <cell r="BM46">
            <v>33</v>
          </cell>
          <cell r="BY46">
            <v>23</v>
          </cell>
        </row>
        <row r="48">
          <cell r="BA48">
            <v>0</v>
          </cell>
          <cell r="BM48">
            <v>0</v>
          </cell>
        </row>
        <row r="52">
          <cell r="BM52">
            <v>1</v>
          </cell>
          <cell r="BY52">
            <v>4</v>
          </cell>
        </row>
        <row r="53">
          <cell r="BM53">
            <v>25</v>
          </cell>
        </row>
        <row r="54">
          <cell r="BA54">
            <v>55</v>
          </cell>
          <cell r="BM54">
            <v>78</v>
          </cell>
          <cell r="BY54">
            <v>59</v>
          </cell>
        </row>
        <row r="56">
          <cell r="BA56">
            <v>21</v>
          </cell>
          <cell r="BM56">
            <v>0</v>
          </cell>
          <cell r="BY56">
            <v>3</v>
          </cell>
        </row>
        <row r="57">
          <cell r="BM57">
            <v>6</v>
          </cell>
          <cell r="BY57">
            <v>15</v>
          </cell>
        </row>
        <row r="62">
          <cell r="BY62">
            <v>1219</v>
          </cell>
        </row>
        <row r="63">
          <cell r="BA63">
            <v>216</v>
          </cell>
          <cell r="BM63">
            <v>103</v>
          </cell>
          <cell r="BY63">
            <v>52</v>
          </cell>
        </row>
        <row r="64">
          <cell r="BA64">
            <v>29</v>
          </cell>
          <cell r="BM64">
            <v>18</v>
          </cell>
          <cell r="BY64">
            <v>52</v>
          </cell>
        </row>
        <row r="65">
          <cell r="BA65">
            <v>99</v>
          </cell>
          <cell r="BM65">
            <v>176</v>
          </cell>
          <cell r="BY65">
            <v>132</v>
          </cell>
        </row>
        <row r="71">
          <cell r="BA71">
            <v>4401</v>
          </cell>
          <cell r="BM71">
            <v>6407</v>
          </cell>
          <cell r="BY71">
            <v>4989</v>
          </cell>
        </row>
        <row r="72">
          <cell r="BA72">
            <v>57</v>
          </cell>
          <cell r="BM72">
            <v>12</v>
          </cell>
          <cell r="BY72">
            <v>40</v>
          </cell>
        </row>
        <row r="73">
          <cell r="BA73">
            <v>147</v>
          </cell>
          <cell r="BM73">
            <v>204</v>
          </cell>
          <cell r="BY73">
            <v>190</v>
          </cell>
        </row>
        <row r="74">
          <cell r="BA74">
            <v>173</v>
          </cell>
          <cell r="BM74">
            <v>188</v>
          </cell>
          <cell r="BY74">
            <v>155</v>
          </cell>
        </row>
        <row r="75">
          <cell r="BA75">
            <v>28</v>
          </cell>
          <cell r="BM75">
            <v>1</v>
          </cell>
          <cell r="BY75">
            <v>4</v>
          </cell>
        </row>
        <row r="76">
          <cell r="BA76">
            <v>71</v>
          </cell>
          <cell r="BM76">
            <v>103</v>
          </cell>
          <cell r="BY76">
            <v>47</v>
          </cell>
        </row>
        <row r="77">
          <cell r="BA77">
            <v>77</v>
          </cell>
          <cell r="BM77">
            <v>63</v>
          </cell>
          <cell r="BY77">
            <v>73</v>
          </cell>
        </row>
        <row r="78">
          <cell r="BA78">
            <v>3</v>
          </cell>
          <cell r="BM78">
            <v>0</v>
          </cell>
          <cell r="BY78">
            <v>0</v>
          </cell>
        </row>
        <row r="80">
          <cell r="BA80">
            <v>5931</v>
          </cell>
          <cell r="BM80">
            <v>4277</v>
          </cell>
          <cell r="BY80">
            <v>5270</v>
          </cell>
        </row>
        <row r="81">
          <cell r="BA81">
            <v>118</v>
          </cell>
          <cell r="BM81">
            <v>26</v>
          </cell>
          <cell r="BY81">
            <v>97</v>
          </cell>
        </row>
        <row r="82">
          <cell r="BA82">
            <v>68</v>
          </cell>
          <cell r="BM82">
            <v>38</v>
          </cell>
          <cell r="BY82">
            <v>72</v>
          </cell>
        </row>
        <row r="83">
          <cell r="BA83">
            <v>107</v>
          </cell>
          <cell r="BM83">
            <v>143</v>
          </cell>
          <cell r="BY83">
            <v>85</v>
          </cell>
        </row>
        <row r="84">
          <cell r="BA84">
            <v>21</v>
          </cell>
          <cell r="BM84">
            <v>23</v>
          </cell>
          <cell r="BY84">
            <v>8</v>
          </cell>
        </row>
        <row r="85">
          <cell r="BA85">
            <v>93</v>
          </cell>
          <cell r="BM85">
            <v>75</v>
          </cell>
          <cell r="BY85">
            <v>93</v>
          </cell>
        </row>
        <row r="86">
          <cell r="BA86">
            <v>69</v>
          </cell>
          <cell r="BM86">
            <v>26</v>
          </cell>
          <cell r="BY86">
            <v>18</v>
          </cell>
        </row>
        <row r="87">
          <cell r="BA87">
            <v>14</v>
          </cell>
          <cell r="BM87">
            <v>0</v>
          </cell>
          <cell r="BY87">
            <v>0</v>
          </cell>
        </row>
        <row r="88">
          <cell r="BA88">
            <v>10003</v>
          </cell>
          <cell r="BM88">
            <v>9269</v>
          </cell>
          <cell r="BY88">
            <v>9679</v>
          </cell>
        </row>
        <row r="91">
          <cell r="BA91">
            <v>25</v>
          </cell>
          <cell r="BY91">
            <v>17</v>
          </cell>
        </row>
        <row r="92">
          <cell r="BA92">
            <v>31</v>
          </cell>
          <cell r="BY92">
            <v>44</v>
          </cell>
        </row>
        <row r="93">
          <cell r="BA93">
            <v>0</v>
          </cell>
          <cell r="BY93">
            <v>0</v>
          </cell>
        </row>
        <row r="94">
          <cell r="BA94">
            <v>0</v>
          </cell>
          <cell r="BY94">
            <v>0</v>
          </cell>
        </row>
        <row r="95">
          <cell r="BA95">
            <v>23</v>
          </cell>
          <cell r="BY95">
            <v>15</v>
          </cell>
        </row>
        <row r="96">
          <cell r="BA96">
            <v>47</v>
          </cell>
          <cell r="BY96">
            <v>27</v>
          </cell>
        </row>
        <row r="97">
          <cell r="BA97">
            <v>2</v>
          </cell>
          <cell r="BY97">
            <v>1</v>
          </cell>
        </row>
        <row r="98">
          <cell r="BA98">
            <v>2</v>
          </cell>
          <cell r="BY98">
            <v>0</v>
          </cell>
        </row>
        <row r="101">
          <cell r="BA101">
            <v>2234</v>
          </cell>
        </row>
        <row r="102">
          <cell r="BA102">
            <v>989</v>
          </cell>
          <cell r="BY102">
            <v>974</v>
          </cell>
        </row>
        <row r="103">
          <cell r="BA103">
            <v>136</v>
          </cell>
        </row>
        <row r="104">
          <cell r="BA104">
            <v>221</v>
          </cell>
          <cell r="BY104">
            <v>82</v>
          </cell>
        </row>
        <row r="105">
          <cell r="BA105">
            <v>153</v>
          </cell>
          <cell r="BY105">
            <v>50</v>
          </cell>
        </row>
        <row r="106">
          <cell r="BA106">
            <v>8142</v>
          </cell>
          <cell r="BY106">
            <v>75490</v>
          </cell>
        </row>
        <row r="107">
          <cell r="BA107">
            <v>5</v>
          </cell>
        </row>
        <row r="108">
          <cell r="BA108">
            <v>28</v>
          </cell>
          <cell r="BY108">
            <v>2</v>
          </cell>
        </row>
        <row r="109">
          <cell r="BA109">
            <v>51</v>
          </cell>
          <cell r="BM109">
            <v>3</v>
          </cell>
          <cell r="BY109">
            <v>38</v>
          </cell>
        </row>
        <row r="110">
          <cell r="BA110">
            <v>4</v>
          </cell>
          <cell r="BY110">
            <v>0</v>
          </cell>
        </row>
        <row r="111">
          <cell r="BA111">
            <v>27</v>
          </cell>
          <cell r="BY111">
            <v>12</v>
          </cell>
        </row>
        <row r="112">
          <cell r="BA112">
            <v>29</v>
          </cell>
          <cell r="BM112">
            <v>4</v>
          </cell>
          <cell r="BY112">
            <v>20</v>
          </cell>
        </row>
        <row r="113">
          <cell r="BA113">
            <v>43</v>
          </cell>
        </row>
        <row r="117">
          <cell r="BA117">
            <v>10453</v>
          </cell>
          <cell r="BM117">
            <v>11145</v>
          </cell>
        </row>
        <row r="118">
          <cell r="BA118">
            <v>7681</v>
          </cell>
          <cell r="BM118">
            <v>9434</v>
          </cell>
        </row>
        <row r="119">
          <cell r="BA119">
            <v>88</v>
          </cell>
          <cell r="BM119">
            <v>3</v>
          </cell>
          <cell r="BY119">
            <v>0</v>
          </cell>
        </row>
        <row r="120">
          <cell r="BA120">
            <v>31348</v>
          </cell>
          <cell r="BM120">
            <v>26444</v>
          </cell>
          <cell r="BY120">
            <v>36516</v>
          </cell>
        </row>
        <row r="121">
          <cell r="BA121">
            <v>163</v>
          </cell>
          <cell r="BM121">
            <v>15</v>
          </cell>
          <cell r="BY121">
            <v>154</v>
          </cell>
        </row>
        <row r="122">
          <cell r="BA122">
            <v>635</v>
          </cell>
          <cell r="BM122">
            <v>265</v>
          </cell>
          <cell r="BY122">
            <v>477</v>
          </cell>
        </row>
        <row r="125">
          <cell r="BA125">
            <v>350</v>
          </cell>
          <cell r="BY125">
            <v>271</v>
          </cell>
        </row>
        <row r="126">
          <cell r="BA126">
            <v>640</v>
          </cell>
        </row>
        <row r="127">
          <cell r="BA127">
            <v>5238</v>
          </cell>
          <cell r="BM127">
            <v>1058</v>
          </cell>
          <cell r="BY127">
            <v>7793</v>
          </cell>
        </row>
        <row r="128">
          <cell r="BA128">
            <v>1460</v>
          </cell>
          <cell r="BM128">
            <v>294</v>
          </cell>
          <cell r="BY128">
            <v>986</v>
          </cell>
        </row>
        <row r="129">
          <cell r="BA129">
            <v>123</v>
          </cell>
          <cell r="BM129">
            <v>6</v>
          </cell>
        </row>
        <row r="130">
          <cell r="BA130">
            <v>15</v>
          </cell>
          <cell r="BY130">
            <v>8</v>
          </cell>
        </row>
        <row r="131">
          <cell r="BA131">
            <v>17</v>
          </cell>
          <cell r="BM131">
            <v>49</v>
          </cell>
          <cell r="BY131">
            <v>19</v>
          </cell>
        </row>
        <row r="132">
          <cell r="BA132">
            <v>8</v>
          </cell>
          <cell r="BY132">
            <v>7</v>
          </cell>
        </row>
        <row r="133">
          <cell r="BA133">
            <v>29</v>
          </cell>
          <cell r="BM133">
            <v>29</v>
          </cell>
          <cell r="BY133">
            <v>25</v>
          </cell>
        </row>
        <row r="134">
          <cell r="BA134">
            <v>23</v>
          </cell>
          <cell r="BM134">
            <v>9</v>
          </cell>
          <cell r="BY134">
            <v>26</v>
          </cell>
        </row>
        <row r="135">
          <cell r="BA135">
            <v>108</v>
          </cell>
          <cell r="BY135">
            <v>10</v>
          </cell>
        </row>
        <row r="136">
          <cell r="BA136">
            <v>64</v>
          </cell>
        </row>
        <row r="137">
          <cell r="BA137">
            <v>382</v>
          </cell>
          <cell r="BY137">
            <v>80</v>
          </cell>
        </row>
        <row r="141">
          <cell r="BA141">
            <v>9</v>
          </cell>
          <cell r="BY141">
            <v>3</v>
          </cell>
        </row>
        <row r="142">
          <cell r="BA142">
            <v>44</v>
          </cell>
          <cell r="BM142">
            <v>2</v>
          </cell>
          <cell r="BY142">
            <v>47</v>
          </cell>
        </row>
        <row r="143">
          <cell r="BA143">
            <v>59</v>
          </cell>
          <cell r="BM143">
            <v>1</v>
          </cell>
          <cell r="BY143">
            <v>82</v>
          </cell>
        </row>
        <row r="146">
          <cell r="BA146">
            <v>3</v>
          </cell>
          <cell r="BY146">
            <v>43</v>
          </cell>
        </row>
        <row r="147">
          <cell r="BA147">
            <v>55</v>
          </cell>
          <cell r="BY147">
            <v>39</v>
          </cell>
        </row>
        <row r="150">
          <cell r="BA150">
            <v>25915</v>
          </cell>
        </row>
        <row r="151">
          <cell r="BA151">
            <v>1651</v>
          </cell>
        </row>
        <row r="152">
          <cell r="BA152">
            <v>162</v>
          </cell>
          <cell r="BY152">
            <v>110</v>
          </cell>
        </row>
        <row r="153">
          <cell r="BA153">
            <v>627</v>
          </cell>
          <cell r="BM153">
            <v>55</v>
          </cell>
          <cell r="BY153">
            <v>202</v>
          </cell>
        </row>
        <row r="154">
          <cell r="BA154">
            <v>305</v>
          </cell>
          <cell r="BY154">
            <v>111</v>
          </cell>
        </row>
        <row r="155">
          <cell r="BA155">
            <v>251</v>
          </cell>
          <cell r="BY155">
            <v>148</v>
          </cell>
        </row>
        <row r="156">
          <cell r="BA156">
            <v>277</v>
          </cell>
          <cell r="BM156">
            <v>86</v>
          </cell>
          <cell r="BY156">
            <v>163</v>
          </cell>
        </row>
        <row r="157">
          <cell r="BA157">
            <v>85</v>
          </cell>
        </row>
        <row r="162">
          <cell r="BY162">
            <v>8</v>
          </cell>
        </row>
        <row r="163">
          <cell r="BA163">
            <v>120</v>
          </cell>
          <cell r="BY163">
            <v>47</v>
          </cell>
        </row>
        <row r="164">
          <cell r="BY164">
            <v>9</v>
          </cell>
        </row>
        <row r="165">
          <cell r="BA165">
            <v>625</v>
          </cell>
          <cell r="BY165">
            <v>254</v>
          </cell>
        </row>
        <row r="166">
          <cell r="BY166">
            <v>2</v>
          </cell>
        </row>
        <row r="167">
          <cell r="BA167">
            <v>20</v>
          </cell>
          <cell r="BY167">
            <v>31</v>
          </cell>
        </row>
        <row r="169">
          <cell r="BA169">
            <v>20</v>
          </cell>
        </row>
        <row r="170">
          <cell r="BA170">
            <v>250</v>
          </cell>
        </row>
        <row r="171">
          <cell r="BA171">
            <v>8</v>
          </cell>
          <cell r="BY171">
            <v>1</v>
          </cell>
        </row>
        <row r="172">
          <cell r="BY172">
            <v>16</v>
          </cell>
        </row>
        <row r="173">
          <cell r="BY173">
            <v>7</v>
          </cell>
        </row>
        <row r="174">
          <cell r="BA174">
            <v>46</v>
          </cell>
          <cell r="BY174">
            <v>32</v>
          </cell>
        </row>
        <row r="176">
          <cell r="BM176">
            <v>6</v>
          </cell>
        </row>
        <row r="177">
          <cell r="BA177">
            <v>5</v>
          </cell>
          <cell r="BM177">
            <v>9</v>
          </cell>
        </row>
        <row r="180">
          <cell r="BA180">
            <v>0</v>
          </cell>
        </row>
        <row r="182">
          <cell r="BY182">
            <v>2</v>
          </cell>
        </row>
        <row r="183">
          <cell r="BA183">
            <v>387</v>
          </cell>
          <cell r="BY183">
            <v>60</v>
          </cell>
        </row>
        <row r="186">
          <cell r="BA186">
            <v>0</v>
          </cell>
        </row>
        <row r="189">
          <cell r="BA189">
            <v>0</v>
          </cell>
        </row>
        <row r="191">
          <cell r="BM191">
            <v>2</v>
          </cell>
        </row>
        <row r="192">
          <cell r="BA192">
            <v>6</v>
          </cell>
          <cell r="BM192">
            <v>4</v>
          </cell>
        </row>
        <row r="194">
          <cell r="BA194">
            <v>20</v>
          </cell>
          <cell r="BM194">
            <v>19</v>
          </cell>
          <cell r="BY194">
            <v>18</v>
          </cell>
        </row>
        <row r="195">
          <cell r="BA195">
            <v>0</v>
          </cell>
        </row>
        <row r="196">
          <cell r="BA196">
            <v>0</v>
          </cell>
          <cell r="BY196">
            <v>6</v>
          </cell>
        </row>
        <row r="197">
          <cell r="BA197">
            <v>0</v>
          </cell>
        </row>
        <row r="198">
          <cell r="BA198">
            <v>0</v>
          </cell>
        </row>
        <row r="199">
          <cell r="BA199">
            <v>6</v>
          </cell>
        </row>
        <row r="200">
          <cell r="BA200">
            <v>5</v>
          </cell>
          <cell r="BM200">
            <v>5</v>
          </cell>
        </row>
        <row r="201">
          <cell r="BA201">
            <v>0</v>
          </cell>
        </row>
        <row r="204">
          <cell r="BA204">
            <v>6</v>
          </cell>
        </row>
        <row r="206">
          <cell r="BA206">
            <v>194</v>
          </cell>
        </row>
        <row r="207">
          <cell r="BM207">
            <v>3</v>
          </cell>
          <cell r="BY207">
            <v>17</v>
          </cell>
        </row>
        <row r="208">
          <cell r="BA208">
            <v>437</v>
          </cell>
          <cell r="BM208">
            <v>75</v>
          </cell>
          <cell r="BY208">
            <v>80</v>
          </cell>
        </row>
        <row r="209">
          <cell r="BA209">
            <v>39</v>
          </cell>
          <cell r="BM209">
            <v>0</v>
          </cell>
        </row>
        <row r="210">
          <cell r="BA210">
            <v>17</v>
          </cell>
          <cell r="BM210">
            <v>0</v>
          </cell>
        </row>
        <row r="222">
          <cell r="BA222">
            <v>11</v>
          </cell>
        </row>
        <row r="223">
          <cell r="BA223">
            <v>11</v>
          </cell>
        </row>
        <row r="224">
          <cell r="BA224">
            <v>312</v>
          </cell>
          <cell r="BY224">
            <v>190</v>
          </cell>
        </row>
        <row r="227">
          <cell r="BA227">
            <v>47</v>
          </cell>
          <cell r="BY227">
            <v>41</v>
          </cell>
        </row>
        <row r="228">
          <cell r="BA228">
            <v>63</v>
          </cell>
          <cell r="BY228">
            <v>141</v>
          </cell>
        </row>
        <row r="231">
          <cell r="BA231">
            <v>1272</v>
          </cell>
          <cell r="BM231">
            <v>254</v>
          </cell>
          <cell r="BY231">
            <v>14860</v>
          </cell>
        </row>
        <row r="232">
          <cell r="BA232">
            <v>298</v>
          </cell>
          <cell r="BM232">
            <v>54</v>
          </cell>
          <cell r="BY232">
            <v>250</v>
          </cell>
        </row>
        <row r="233">
          <cell r="BA233">
            <v>769</v>
          </cell>
          <cell r="BM233">
            <v>1187</v>
          </cell>
          <cell r="BY233">
            <v>766</v>
          </cell>
        </row>
        <row r="234">
          <cell r="BA234">
            <v>5</v>
          </cell>
          <cell r="BM234">
            <v>333</v>
          </cell>
          <cell r="BY234">
            <v>105</v>
          </cell>
        </row>
        <row r="235">
          <cell r="BA235">
            <v>89</v>
          </cell>
          <cell r="BM235">
            <v>0</v>
          </cell>
        </row>
        <row r="236">
          <cell r="BA236">
            <v>127</v>
          </cell>
          <cell r="BM236">
            <v>25</v>
          </cell>
          <cell r="BY236">
            <v>114</v>
          </cell>
        </row>
        <row r="237">
          <cell r="BA237">
            <v>536</v>
          </cell>
          <cell r="BM237">
            <v>170</v>
          </cell>
          <cell r="BY237">
            <v>280</v>
          </cell>
        </row>
        <row r="239">
          <cell r="BA239">
            <v>1465</v>
          </cell>
          <cell r="BM239">
            <v>859</v>
          </cell>
          <cell r="BY239">
            <v>807</v>
          </cell>
        </row>
        <row r="242">
          <cell r="BA242">
            <v>413</v>
          </cell>
          <cell r="BM242">
            <v>182</v>
          </cell>
          <cell r="BY242">
            <v>765</v>
          </cell>
        </row>
        <row r="243">
          <cell r="BA243">
            <v>0</v>
          </cell>
          <cell r="BM243">
            <v>0</v>
          </cell>
          <cell r="BY243">
            <v>0</v>
          </cell>
        </row>
        <row r="244">
          <cell r="BA244">
            <v>1</v>
          </cell>
          <cell r="BM244">
            <v>4</v>
          </cell>
          <cell r="BY244">
            <v>1</v>
          </cell>
        </row>
        <row r="245">
          <cell r="BA245">
            <v>11</v>
          </cell>
          <cell r="BM245">
            <v>10</v>
          </cell>
          <cell r="BY245">
            <v>27</v>
          </cell>
        </row>
        <row r="246">
          <cell r="BA246">
            <v>10</v>
          </cell>
          <cell r="BM246">
            <v>12</v>
          </cell>
          <cell r="BY246">
            <v>16</v>
          </cell>
        </row>
        <row r="247">
          <cell r="BA247">
            <v>5</v>
          </cell>
          <cell r="BM247">
            <v>1</v>
          </cell>
          <cell r="BY247">
            <v>6</v>
          </cell>
        </row>
        <row r="248">
          <cell r="BA248">
            <v>5</v>
          </cell>
          <cell r="BM248">
            <v>1</v>
          </cell>
          <cell r="BY248">
            <v>4</v>
          </cell>
        </row>
        <row r="249">
          <cell r="BA249">
            <v>0</v>
          </cell>
          <cell r="BM249">
            <v>0</v>
          </cell>
          <cell r="BY249">
            <v>0</v>
          </cell>
        </row>
        <row r="254">
          <cell r="BA254">
            <v>3000.89</v>
          </cell>
          <cell r="BM254">
            <v>0</v>
          </cell>
          <cell r="BW254">
            <v>579.25</v>
          </cell>
          <cell r="BX254">
            <v>1070.77</v>
          </cell>
          <cell r="BY254">
            <v>843.3</v>
          </cell>
        </row>
        <row r="255">
          <cell r="BA255">
            <v>1101.96</v>
          </cell>
          <cell r="BM255">
            <v>61.88</v>
          </cell>
          <cell r="BW255">
            <v>565.80999999999995</v>
          </cell>
          <cell r="BX255">
            <v>616.97</v>
          </cell>
          <cell r="BY255">
            <v>895.29</v>
          </cell>
        </row>
        <row r="256">
          <cell r="BA256">
            <v>17</v>
          </cell>
          <cell r="BM256">
            <v>0</v>
          </cell>
          <cell r="BW256">
            <v>0</v>
          </cell>
          <cell r="BX256">
            <v>30</v>
          </cell>
          <cell r="BY256">
            <v>69</v>
          </cell>
        </row>
        <row r="257">
          <cell r="BA257">
            <v>54</v>
          </cell>
          <cell r="BM257">
            <v>0</v>
          </cell>
          <cell r="BW257">
            <v>1.5</v>
          </cell>
          <cell r="BX257">
            <v>0.25</v>
          </cell>
        </row>
        <row r="258">
          <cell r="BA258">
            <v>567.98</v>
          </cell>
          <cell r="BM258">
            <v>0</v>
          </cell>
        </row>
        <row r="259">
          <cell r="BA259">
            <v>136.5</v>
          </cell>
          <cell r="BM259">
            <v>0</v>
          </cell>
        </row>
        <row r="260">
          <cell r="BA260">
            <v>0</v>
          </cell>
          <cell r="BM260">
            <v>0</v>
          </cell>
        </row>
        <row r="261">
          <cell r="BA261">
            <v>53</v>
          </cell>
          <cell r="BM261">
            <v>0</v>
          </cell>
        </row>
        <row r="262">
          <cell r="BA262">
            <v>2485</v>
          </cell>
          <cell r="BM262">
            <v>0</v>
          </cell>
          <cell r="BW262">
            <v>1785</v>
          </cell>
          <cell r="BX262">
            <v>3010</v>
          </cell>
          <cell r="BY262">
            <v>1715</v>
          </cell>
        </row>
        <row r="263">
          <cell r="BA263">
            <v>0</v>
          </cell>
          <cell r="BM263">
            <v>0</v>
          </cell>
        </row>
        <row r="264">
          <cell r="BA264">
            <v>40</v>
          </cell>
          <cell r="BM264">
            <v>0</v>
          </cell>
        </row>
        <row r="267">
          <cell r="BA267">
            <v>3262.9</v>
          </cell>
          <cell r="BM267">
            <v>10025.879999999999</v>
          </cell>
          <cell r="BY267">
            <v>2210.5</v>
          </cell>
        </row>
        <row r="268">
          <cell r="BW268">
            <v>5000</v>
          </cell>
          <cell r="BX268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256"/>
  <sheetViews>
    <sheetView tabSelected="1" view="pageLayout" zoomScale="70" zoomScaleNormal="100" zoomScaleSheetLayoutView="100" zoomScalePageLayoutView="70" workbookViewId="0">
      <selection activeCell="J5" sqref="J5:J17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1.85546875" bestFit="1" customWidth="1"/>
    <col min="6" max="7" width="12.42578125" style="119" bestFit="1" customWidth="1"/>
    <col min="8" max="8" width="17.28515625" bestFit="1" customWidth="1"/>
  </cols>
  <sheetData>
    <row r="1" spans="1:10" x14ac:dyDescent="0.25">
      <c r="A1" s="26"/>
      <c r="B1" s="27" t="s">
        <v>56</v>
      </c>
      <c r="C1" s="26"/>
      <c r="D1" s="26"/>
      <c r="E1" s="26"/>
      <c r="F1" s="28"/>
      <c r="G1" s="28"/>
      <c r="H1" s="29"/>
    </row>
    <row r="2" spans="1:10" x14ac:dyDescent="0.25">
      <c r="A2" s="30" t="s">
        <v>57</v>
      </c>
      <c r="B2" s="31" t="s">
        <v>58</v>
      </c>
      <c r="C2" s="31" t="s">
        <v>59</v>
      </c>
      <c r="D2" s="26"/>
      <c r="E2" s="26"/>
      <c r="F2" s="32"/>
      <c r="G2" s="32"/>
      <c r="H2" s="29"/>
    </row>
    <row r="3" spans="1:10" x14ac:dyDescent="0.25">
      <c r="A3" s="29"/>
      <c r="B3" s="29"/>
      <c r="C3" s="29"/>
      <c r="D3" s="33" t="s">
        <v>60</v>
      </c>
      <c r="E3" s="33" t="s">
        <v>61</v>
      </c>
      <c r="F3" s="34" t="s">
        <v>62</v>
      </c>
      <c r="G3" s="34" t="s">
        <v>62</v>
      </c>
      <c r="H3" s="35" t="s">
        <v>63</v>
      </c>
    </row>
    <row r="4" spans="1:10" x14ac:dyDescent="0.25">
      <c r="A4" s="29"/>
      <c r="B4" s="29"/>
      <c r="C4" s="36"/>
      <c r="D4" s="33" t="s">
        <v>64</v>
      </c>
      <c r="E4" s="33" t="s">
        <v>65</v>
      </c>
      <c r="F4" s="34" t="s">
        <v>66</v>
      </c>
      <c r="G4" s="33">
        <v>2019</v>
      </c>
      <c r="H4" s="33" t="s">
        <v>67</v>
      </c>
    </row>
    <row r="5" spans="1:10" x14ac:dyDescent="0.25">
      <c r="A5" s="27" t="s">
        <v>68</v>
      </c>
      <c r="B5" s="29"/>
      <c r="C5" s="36"/>
      <c r="D5" s="36"/>
      <c r="E5" s="36"/>
      <c r="F5" s="32"/>
      <c r="G5" s="32"/>
      <c r="H5" s="37"/>
      <c r="J5" s="38"/>
    </row>
    <row r="6" spans="1:10" x14ac:dyDescent="0.25">
      <c r="A6" s="39" t="s">
        <v>69</v>
      </c>
      <c r="B6" s="40"/>
      <c r="C6" s="41"/>
      <c r="D6" s="42">
        <f>[1]Monthly!BY3</f>
        <v>36967</v>
      </c>
      <c r="E6" s="42">
        <f>[1]Fiscal!H3</f>
        <v>126682</v>
      </c>
      <c r="F6" s="43">
        <f>[1]Monthly!BM3</f>
        <v>13479</v>
      </c>
      <c r="G6" s="43">
        <f>[1]Monthly!BA3</f>
        <v>45475</v>
      </c>
      <c r="H6" s="44">
        <f t="shared" ref="H6:H20" si="0">(+D6-G6)/G6</f>
        <v>-0.18709180868609127</v>
      </c>
    </row>
    <row r="7" spans="1:10" x14ac:dyDescent="0.25">
      <c r="A7" s="39" t="s">
        <v>70</v>
      </c>
      <c r="B7" s="40"/>
      <c r="C7" s="41"/>
      <c r="D7" s="42">
        <f>[1]Monthly!BY4</f>
        <v>272</v>
      </c>
      <c r="E7" s="42">
        <f>[1]Fiscal!H4</f>
        <v>1275</v>
      </c>
      <c r="F7" s="43">
        <f>[1]Monthly!BM4</f>
        <v>46</v>
      </c>
      <c r="G7" s="43">
        <f>[1]Monthly!BA4</f>
        <v>273</v>
      </c>
      <c r="H7" s="44">
        <f t="shared" si="0"/>
        <v>-3.663003663003663E-3</v>
      </c>
    </row>
    <row r="8" spans="1:10" x14ac:dyDescent="0.25">
      <c r="A8" s="39" t="s">
        <v>71</v>
      </c>
      <c r="B8" s="40"/>
      <c r="C8" s="41"/>
      <c r="D8" s="42">
        <f>[1]Monthly!BY5</f>
        <v>172</v>
      </c>
      <c r="E8" s="42">
        <f>[1]Fiscal!H5</f>
        <v>550</v>
      </c>
      <c r="F8" s="43">
        <f>[1]Monthly!BM5</f>
        <v>87</v>
      </c>
      <c r="G8" s="43">
        <f>[1]Monthly!BA5</f>
        <v>159</v>
      </c>
      <c r="H8" s="44">
        <f t="shared" si="0"/>
        <v>8.1761006289308172E-2</v>
      </c>
    </row>
    <row r="9" spans="1:10" x14ac:dyDescent="0.25">
      <c r="A9" s="39" t="s">
        <v>72</v>
      </c>
      <c r="B9" s="40"/>
      <c r="C9" s="41"/>
      <c r="D9" s="42">
        <f>[1]Monthly!BY6</f>
        <v>151</v>
      </c>
      <c r="E9" s="42">
        <f>[1]Fiscal!H6</f>
        <v>649</v>
      </c>
      <c r="F9" s="43">
        <f>[1]Monthly!BM6</f>
        <v>126</v>
      </c>
      <c r="G9" s="43">
        <f>[1]Monthly!BA6</f>
        <v>345</v>
      </c>
      <c r="H9" s="44">
        <f t="shared" si="0"/>
        <v>-0.56231884057971016</v>
      </c>
    </row>
    <row r="10" spans="1:10" x14ac:dyDescent="0.25">
      <c r="A10" s="39" t="s">
        <v>73</v>
      </c>
      <c r="B10" s="40"/>
      <c r="C10" s="41"/>
      <c r="D10" s="42">
        <f>[1]Monthly!BY7</f>
        <v>231</v>
      </c>
      <c r="E10" s="42">
        <f>[1]Fiscal!H7</f>
        <v>297</v>
      </c>
      <c r="F10" s="43">
        <f>[1]Monthly!BM7</f>
        <v>372</v>
      </c>
      <c r="G10" s="43">
        <f>[1]Monthly!BA7</f>
        <v>315</v>
      </c>
      <c r="H10" s="44">
        <f t="shared" si="0"/>
        <v>-0.26666666666666666</v>
      </c>
    </row>
    <row r="11" spans="1:10" x14ac:dyDescent="0.25">
      <c r="A11" s="39" t="s">
        <v>74</v>
      </c>
      <c r="B11" s="40"/>
      <c r="C11" s="41"/>
      <c r="D11" s="42">
        <f>[1]Monthly!BY8</f>
        <v>304</v>
      </c>
      <c r="E11" s="42">
        <f>[1]Fiscal!H8</f>
        <v>1143</v>
      </c>
      <c r="F11" s="43">
        <f>[1]Monthly!BM8</f>
        <v>332</v>
      </c>
      <c r="G11" s="43">
        <f>[1]Monthly!BA8</f>
        <v>518</v>
      </c>
      <c r="H11" s="44">
        <f t="shared" si="0"/>
        <v>-0.41312741312741313</v>
      </c>
    </row>
    <row r="12" spans="1:10" x14ac:dyDescent="0.25">
      <c r="A12" s="39" t="s">
        <v>75</v>
      </c>
      <c r="B12" s="40"/>
      <c r="C12" s="41"/>
      <c r="D12" s="42">
        <f>[1]Monthly!BY9</f>
        <v>170</v>
      </c>
      <c r="E12" s="42">
        <f>[1]Fiscal!H9</f>
        <v>667</v>
      </c>
      <c r="F12" s="43">
        <f>[1]Monthly!BM9</f>
        <v>179</v>
      </c>
      <c r="G12" s="43">
        <f>[1]Monthly!BA9</f>
        <v>295</v>
      </c>
      <c r="H12" s="44">
        <f t="shared" si="0"/>
        <v>-0.42372881355932202</v>
      </c>
      <c r="J12" s="45"/>
    </row>
    <row r="13" spans="1:10" x14ac:dyDescent="0.25">
      <c r="A13" s="39" t="s">
        <v>76</v>
      </c>
      <c r="B13" s="40"/>
      <c r="C13" s="41"/>
      <c r="D13" s="42">
        <f>[1]Monthly!BY10</f>
        <v>0</v>
      </c>
      <c r="E13" s="42">
        <f>[1]Fiscal!H10</f>
        <v>0</v>
      </c>
      <c r="F13" s="43">
        <f>[1]Monthly!BM10</f>
        <v>0</v>
      </c>
      <c r="G13" s="43">
        <f>[1]Monthly!BA10</f>
        <v>23</v>
      </c>
      <c r="H13" s="44">
        <f t="shared" si="0"/>
        <v>-1</v>
      </c>
      <c r="J13" s="45"/>
    </row>
    <row r="14" spans="1:10" x14ac:dyDescent="0.25">
      <c r="A14" s="39" t="s">
        <v>77</v>
      </c>
      <c r="B14" s="40"/>
      <c r="C14" s="41"/>
      <c r="D14" s="42">
        <f>[1]Monthly!BY11</f>
        <v>929</v>
      </c>
      <c r="E14" s="42">
        <f>[1]Fiscal!H11</f>
        <v>4261</v>
      </c>
      <c r="F14" s="43">
        <f>[1]Monthly!BM11</f>
        <v>0</v>
      </c>
      <c r="G14" s="43">
        <f>[1]Monthly!BA11</f>
        <v>1604</v>
      </c>
      <c r="H14" s="44">
        <f t="shared" si="0"/>
        <v>-0.42082294264339154</v>
      </c>
    </row>
    <row r="15" spans="1:10" x14ac:dyDescent="0.25">
      <c r="A15" s="39" t="s">
        <v>78</v>
      </c>
      <c r="B15" s="40"/>
      <c r="C15" s="41"/>
      <c r="D15" s="42">
        <f>[1]Monthly!BY12</f>
        <v>8710</v>
      </c>
      <c r="E15" s="42">
        <f>[1]Fiscal!H12</f>
        <v>26760</v>
      </c>
      <c r="F15" s="43">
        <f>[1]Monthly!BM12</f>
        <v>8225</v>
      </c>
      <c r="G15" s="43">
        <f>[1]Monthly!BA12</f>
        <v>7590</v>
      </c>
      <c r="H15" s="44">
        <f t="shared" si="0"/>
        <v>0.14756258234519104</v>
      </c>
    </row>
    <row r="16" spans="1:10" x14ac:dyDescent="0.25">
      <c r="A16" s="39" t="s">
        <v>79</v>
      </c>
      <c r="B16" s="40"/>
      <c r="C16" s="41"/>
      <c r="D16" s="42">
        <f>[1]Monthly!BY13</f>
        <v>6154</v>
      </c>
      <c r="E16" s="42">
        <f>[1]Fiscal!H13</f>
        <v>19079</v>
      </c>
      <c r="F16" s="43">
        <f>[1]Monthly!BM13</f>
        <v>6784</v>
      </c>
      <c r="G16" s="43">
        <f>[1]Monthly!BA13</f>
        <v>4860</v>
      </c>
      <c r="H16" s="44">
        <f t="shared" si="0"/>
        <v>0.26625514403292183</v>
      </c>
    </row>
    <row r="17" spans="1:8" x14ac:dyDescent="0.25">
      <c r="A17" s="39" t="s">
        <v>80</v>
      </c>
      <c r="B17" s="40"/>
      <c r="C17" s="41"/>
      <c r="D17" s="42">
        <f>[1]Monthly!BY14</f>
        <v>370</v>
      </c>
      <c r="E17" s="42">
        <f>[1]Fiscal!H14</f>
        <v>1214</v>
      </c>
      <c r="F17" s="43">
        <f>[1]Monthly!BM14</f>
        <v>0</v>
      </c>
      <c r="G17" s="43">
        <f>[1]Monthly!BA14</f>
        <v>0</v>
      </c>
      <c r="H17" s="44"/>
    </row>
    <row r="18" spans="1:8" x14ac:dyDescent="0.25">
      <c r="A18" s="39" t="s">
        <v>81</v>
      </c>
      <c r="B18" s="40"/>
      <c r="C18" s="41"/>
      <c r="D18" s="42">
        <f>[1]Monthly!BY15</f>
        <v>0</v>
      </c>
      <c r="E18" s="42">
        <f>[1]Fiscal!H15</f>
        <v>0</v>
      </c>
      <c r="F18" s="43">
        <f>[1]Monthly!BM15</f>
        <v>0</v>
      </c>
      <c r="G18" s="43">
        <f>[1]Monthly!BA15</f>
        <v>0</v>
      </c>
      <c r="H18" s="44"/>
    </row>
    <row r="19" spans="1:8" x14ac:dyDescent="0.25">
      <c r="A19" s="39" t="s">
        <v>82</v>
      </c>
      <c r="B19" s="40"/>
      <c r="C19" s="41"/>
      <c r="D19" s="42">
        <f>[1]Monthly!BY16</f>
        <v>0</v>
      </c>
      <c r="E19" s="42">
        <f>[1]Fiscal!H16</f>
        <v>0</v>
      </c>
      <c r="F19" s="43">
        <f>[1]Monthly!BM16</f>
        <v>0</v>
      </c>
      <c r="G19" s="43">
        <f>[1]Monthly!BA16</f>
        <v>0</v>
      </c>
      <c r="H19" s="44"/>
    </row>
    <row r="20" spans="1:8" x14ac:dyDescent="0.25">
      <c r="A20" s="46"/>
      <c r="B20" s="47"/>
      <c r="C20" s="48" t="s">
        <v>83</v>
      </c>
      <c r="D20" s="49">
        <f>SUM(D6:D19)</f>
        <v>54430</v>
      </c>
      <c r="E20" s="49">
        <f>SUM(E6:E19)</f>
        <v>182577</v>
      </c>
      <c r="F20" s="50">
        <f>SUM(F6:F19)</f>
        <v>29630</v>
      </c>
      <c r="G20" s="50">
        <f>SUM(G6:G19)</f>
        <v>61457</v>
      </c>
      <c r="H20" s="44">
        <f t="shared" si="0"/>
        <v>-0.11434010771759116</v>
      </c>
    </row>
    <row r="21" spans="1:8" x14ac:dyDescent="0.25">
      <c r="A21" s="39" t="s">
        <v>84</v>
      </c>
      <c r="B21" s="51"/>
      <c r="C21" s="52"/>
      <c r="D21" s="53">
        <f>[1]Monthly!BY18</f>
        <v>43</v>
      </c>
      <c r="E21" s="39">
        <f>[1]Fiscal!H18</f>
        <v>136</v>
      </c>
      <c r="F21" s="53">
        <f>[1]Monthly!BM18</f>
        <v>1916</v>
      </c>
      <c r="G21" s="53">
        <f>[1]Monthly!BA18</f>
        <v>0</v>
      </c>
      <c r="H21" s="44"/>
    </row>
    <row r="22" spans="1:8" x14ac:dyDescent="0.25">
      <c r="A22" s="29"/>
      <c r="B22" s="29"/>
      <c r="C22" s="36"/>
      <c r="D22" s="54"/>
      <c r="E22" s="54"/>
      <c r="F22" s="55"/>
      <c r="G22" s="55"/>
      <c r="H22" s="37"/>
    </row>
    <row r="23" spans="1:8" x14ac:dyDescent="0.25">
      <c r="A23" s="27" t="s">
        <v>85</v>
      </c>
      <c r="B23" s="29"/>
      <c r="C23" s="36"/>
      <c r="D23" s="34"/>
      <c r="E23" s="33"/>
      <c r="F23" s="33"/>
      <c r="G23" s="33"/>
      <c r="H23" s="33"/>
    </row>
    <row r="24" spans="1:8" x14ac:dyDescent="0.25">
      <c r="A24" s="39" t="s">
        <v>86</v>
      </c>
      <c r="B24" s="56"/>
      <c r="C24" s="41"/>
      <c r="D24" s="42">
        <f>[1]Monthly!BY22</f>
        <v>969</v>
      </c>
      <c r="E24" s="42">
        <f>[1]Fiscal!H22</f>
        <v>5184</v>
      </c>
      <c r="F24" s="42">
        <f>[1]Monthly!BM22</f>
        <v>1407</v>
      </c>
      <c r="G24" s="42">
        <f>[1]Monthly!BA22</f>
        <v>1294</v>
      </c>
      <c r="H24" s="44">
        <f t="shared" ref="H24:H65" si="1">(+D24-G24)/G24</f>
        <v>-0.25115919629057187</v>
      </c>
    </row>
    <row r="25" spans="1:8" hidden="1" x14ac:dyDescent="0.25">
      <c r="A25" s="46" t="s">
        <v>87</v>
      </c>
      <c r="B25" s="57"/>
      <c r="C25" s="58"/>
      <c r="D25" s="42">
        <f>[1]Monthly!BY23</f>
        <v>0</v>
      </c>
      <c r="E25" s="42">
        <f>[1]Fiscal!H23</f>
        <v>0</v>
      </c>
      <c r="F25" s="42">
        <f>[1]Monthly!BMI23</f>
        <v>0</v>
      </c>
      <c r="G25" s="42">
        <f>[1]Monthly!BAJ23</f>
        <v>0</v>
      </c>
      <c r="H25" s="44" t="e">
        <f t="shared" si="1"/>
        <v>#DIV/0!</v>
      </c>
    </row>
    <row r="26" spans="1:8" hidden="1" x14ac:dyDescent="0.25">
      <c r="A26" s="46" t="s">
        <v>88</v>
      </c>
      <c r="B26" s="57"/>
      <c r="C26" s="58"/>
      <c r="D26" s="42">
        <f>[1]Monthly!BY24</f>
        <v>0</v>
      </c>
      <c r="E26" s="42">
        <f>[1]Fiscal!H24</f>
        <v>0</v>
      </c>
      <c r="F26" s="42">
        <f>[1]Monthly!BMI24</f>
        <v>0</v>
      </c>
      <c r="G26" s="42">
        <f>[1]Monthly!BAJ24</f>
        <v>0</v>
      </c>
      <c r="H26" s="44" t="e">
        <f t="shared" si="1"/>
        <v>#DIV/0!</v>
      </c>
    </row>
    <row r="27" spans="1:8" x14ac:dyDescent="0.25">
      <c r="A27" s="39" t="s">
        <v>89</v>
      </c>
      <c r="B27" s="40"/>
      <c r="C27" s="41"/>
      <c r="D27" s="42">
        <f>[1]Monthly!BY25</f>
        <v>16</v>
      </c>
      <c r="E27" s="42">
        <f>[1]Fiscal!H25</f>
        <v>30</v>
      </c>
      <c r="F27" s="42">
        <f>[1]Monthly!BM25</f>
        <v>6</v>
      </c>
      <c r="G27" s="42">
        <f>[1]Monthly!BA25</f>
        <v>3</v>
      </c>
      <c r="H27" s="44">
        <f t="shared" si="1"/>
        <v>4.333333333333333</v>
      </c>
    </row>
    <row r="28" spans="1:8" x14ac:dyDescent="0.25">
      <c r="A28" s="39" t="s">
        <v>90</v>
      </c>
      <c r="B28" s="40"/>
      <c r="C28" s="41"/>
      <c r="D28" s="42">
        <f>[1]Monthly!BY26</f>
        <v>0</v>
      </c>
      <c r="E28" s="42">
        <f>[1]Fiscal!H26</f>
        <v>0</v>
      </c>
      <c r="F28" s="42">
        <f>[1]Monthly!BM26</f>
        <v>7</v>
      </c>
      <c r="G28" s="42">
        <f>[1]Monthly!BA26</f>
        <v>4</v>
      </c>
      <c r="H28" s="44">
        <f t="shared" si="1"/>
        <v>-1</v>
      </c>
    </row>
    <row r="29" spans="1:8" x14ac:dyDescent="0.25">
      <c r="A29" s="39" t="s">
        <v>91</v>
      </c>
      <c r="B29" s="40"/>
      <c r="C29" s="41"/>
      <c r="D29" s="42">
        <f>[1]Monthly!BY27</f>
        <v>0</v>
      </c>
      <c r="E29" s="42">
        <f>[1]Fiscal!H27</f>
        <v>0</v>
      </c>
      <c r="F29" s="42">
        <f>[1]Monthly!BM27</f>
        <v>0</v>
      </c>
      <c r="G29" s="42">
        <f>[1]Monthly!BA27</f>
        <v>0</v>
      </c>
      <c r="H29" s="44"/>
    </row>
    <row r="30" spans="1:8" x14ac:dyDescent="0.25">
      <c r="A30" s="39" t="s">
        <v>92</v>
      </c>
      <c r="B30" s="40"/>
      <c r="C30" s="41"/>
      <c r="D30" s="42">
        <f>[1]Monthly!BY28</f>
        <v>57</v>
      </c>
      <c r="E30" s="42">
        <f>[1]Fiscal!H28</f>
        <v>236</v>
      </c>
      <c r="F30" s="42">
        <f>[1]Monthly!BM28</f>
        <v>68</v>
      </c>
      <c r="G30" s="42">
        <f>[1]Monthly!BA28</f>
        <v>78</v>
      </c>
      <c r="H30" s="44">
        <f t="shared" si="1"/>
        <v>-0.26923076923076922</v>
      </c>
    </row>
    <row r="31" spans="1:8" hidden="1" x14ac:dyDescent="0.25">
      <c r="A31" s="46" t="s">
        <v>93</v>
      </c>
      <c r="B31" s="57"/>
      <c r="C31" s="58"/>
      <c r="D31" s="42">
        <f>[1]Monthly!BY30</f>
        <v>0</v>
      </c>
      <c r="E31" s="42">
        <f>[1]Fiscal!H29</f>
        <v>51</v>
      </c>
      <c r="F31" s="42">
        <f>[1]Monthly!BMI30</f>
        <v>0</v>
      </c>
      <c r="G31" s="42">
        <f>[1]Monthly!BAJ30</f>
        <v>0</v>
      </c>
      <c r="H31" s="44" t="e">
        <f t="shared" si="1"/>
        <v>#DIV/0!</v>
      </c>
    </row>
    <row r="32" spans="1:8" hidden="1" x14ac:dyDescent="0.25">
      <c r="A32" s="46" t="s">
        <v>94</v>
      </c>
      <c r="B32" s="57"/>
      <c r="C32" s="58"/>
      <c r="D32" s="42">
        <f>[1]Monthly!BY31</f>
        <v>0</v>
      </c>
      <c r="E32" s="42">
        <f>[1]Fiscal!H30</f>
        <v>0</v>
      </c>
      <c r="F32" s="42">
        <f>[1]Monthly!BMI31</f>
        <v>0</v>
      </c>
      <c r="G32" s="42">
        <f>[1]Monthly!BAJ31</f>
        <v>0</v>
      </c>
      <c r="H32" s="44" t="e">
        <f t="shared" si="1"/>
        <v>#DIV/0!</v>
      </c>
    </row>
    <row r="33" spans="1:8" hidden="1" x14ac:dyDescent="0.25">
      <c r="A33" s="46" t="s">
        <v>95</v>
      </c>
      <c r="B33" s="57"/>
      <c r="C33" s="58"/>
      <c r="D33" s="42">
        <f>[1]Monthly!BY32</f>
        <v>0</v>
      </c>
      <c r="E33" s="42">
        <f>[1]Fiscal!H31</f>
        <v>0</v>
      </c>
      <c r="F33" s="42">
        <f>[1]Monthly!BMI32</f>
        <v>0</v>
      </c>
      <c r="G33" s="42">
        <f>[1]Monthly!BAJ32</f>
        <v>0</v>
      </c>
      <c r="H33" s="44" t="e">
        <f t="shared" si="1"/>
        <v>#DIV/0!</v>
      </c>
    </row>
    <row r="34" spans="1:8" x14ac:dyDescent="0.25">
      <c r="A34" s="46" t="s">
        <v>96</v>
      </c>
      <c r="B34" s="57"/>
      <c r="C34" s="58"/>
      <c r="D34" s="42">
        <f>[1]Monthly!BY29</f>
        <v>15</v>
      </c>
      <c r="E34" s="42">
        <f>[1]Fiscal!H32</f>
        <v>0</v>
      </c>
      <c r="F34" s="42">
        <f>[1]Monthly!BM29</f>
        <v>9</v>
      </c>
      <c r="G34" s="42">
        <f>[1]Monthly!BA29</f>
        <v>0</v>
      </c>
      <c r="H34" s="44"/>
    </row>
    <row r="35" spans="1:8" x14ac:dyDescent="0.25">
      <c r="A35" s="39" t="s">
        <v>97</v>
      </c>
      <c r="B35" s="40"/>
      <c r="C35" s="41"/>
      <c r="D35" s="42">
        <f>[1]Monthly!BY33</f>
        <v>78</v>
      </c>
      <c r="E35" s="42">
        <f>[1]Fiscal!H33</f>
        <v>209</v>
      </c>
      <c r="F35" s="42">
        <f>[1]Monthly!BM33</f>
        <v>78</v>
      </c>
      <c r="G35" s="42">
        <f>[1]Monthly!BA33</f>
        <v>76</v>
      </c>
      <c r="H35" s="44">
        <f t="shared" si="1"/>
        <v>2.6315789473684209E-2</v>
      </c>
    </row>
    <row r="36" spans="1:8" x14ac:dyDescent="0.25">
      <c r="A36" s="39" t="s">
        <v>98</v>
      </c>
      <c r="B36" s="40"/>
      <c r="C36" s="41"/>
      <c r="D36" s="42">
        <f>[1]Monthly!BY34</f>
        <v>0</v>
      </c>
      <c r="E36" s="42">
        <f>[1]Fiscal!H34</f>
        <v>1</v>
      </c>
      <c r="F36" s="42">
        <f>[1]Monthly!BM34</f>
        <v>16</v>
      </c>
      <c r="G36" s="42">
        <f>[1]Monthly!BA34</f>
        <v>0</v>
      </c>
      <c r="H36" s="44"/>
    </row>
    <row r="37" spans="1:8" x14ac:dyDescent="0.25">
      <c r="A37" s="39" t="s">
        <v>99</v>
      </c>
      <c r="B37" s="40"/>
      <c r="C37" s="41"/>
      <c r="D37" s="42">
        <f>[1]Monthly!BY35</f>
        <v>22</v>
      </c>
      <c r="E37" s="42">
        <f>[1]Fiscal!H35</f>
        <v>86</v>
      </c>
      <c r="F37" s="42">
        <f>[1]Monthly!BM35</f>
        <v>0</v>
      </c>
      <c r="G37" s="42">
        <f>[1]Monthly!BA35</f>
        <v>21</v>
      </c>
      <c r="H37" s="44">
        <f t="shared" si="1"/>
        <v>4.7619047619047616E-2</v>
      </c>
    </row>
    <row r="38" spans="1:8" x14ac:dyDescent="0.25">
      <c r="A38" s="39" t="s">
        <v>100</v>
      </c>
      <c r="B38" s="40"/>
      <c r="C38" s="41"/>
      <c r="D38" s="42">
        <f>[1]Monthly!BY36</f>
        <v>0</v>
      </c>
      <c r="E38" s="42">
        <f>[1]Fiscal!H36</f>
        <v>0</v>
      </c>
      <c r="F38" s="42">
        <f>[1]Monthly!BM36</f>
        <v>0</v>
      </c>
      <c r="G38" s="42">
        <f>[1]Monthly!BA36</f>
        <v>0</v>
      </c>
      <c r="H38" s="44"/>
    </row>
    <row r="39" spans="1:8" x14ac:dyDescent="0.25">
      <c r="A39" s="39" t="s">
        <v>101</v>
      </c>
      <c r="B39" s="40"/>
      <c r="C39" s="41"/>
      <c r="D39" s="42">
        <f>[1]Monthly!BY37</f>
        <v>174</v>
      </c>
      <c r="E39" s="42">
        <f>[1]Fiscal!H37</f>
        <v>486</v>
      </c>
      <c r="F39" s="42">
        <f>[1]Monthly!BM37</f>
        <v>98</v>
      </c>
      <c r="G39" s="42">
        <f>[1]Monthly!BA37</f>
        <v>82</v>
      </c>
      <c r="H39" s="44">
        <f t="shared" si="1"/>
        <v>1.1219512195121952</v>
      </c>
    </row>
    <row r="40" spans="1:8" hidden="1" x14ac:dyDescent="0.25">
      <c r="A40" s="46" t="s">
        <v>102</v>
      </c>
      <c r="B40" s="57"/>
      <c r="C40" s="58"/>
      <c r="D40" s="42">
        <f>[1]Monthly!BY38</f>
        <v>0</v>
      </c>
      <c r="E40" s="42">
        <f>[1]Fiscal!H38</f>
        <v>0</v>
      </c>
      <c r="F40" s="42">
        <f>[1]Monthly!BMI38</f>
        <v>0</v>
      </c>
      <c r="G40" s="42">
        <f>[1]Monthly!BAJ38</f>
        <v>0</v>
      </c>
      <c r="H40" s="44" t="e">
        <f t="shared" si="1"/>
        <v>#DIV/0!</v>
      </c>
    </row>
    <row r="41" spans="1:8" hidden="1" x14ac:dyDescent="0.25">
      <c r="A41" s="46" t="s">
        <v>103</v>
      </c>
      <c r="B41" s="59"/>
      <c r="C41" s="60"/>
      <c r="D41" s="42">
        <f>[1]Monthly!BY39</f>
        <v>0</v>
      </c>
      <c r="E41" s="42">
        <f>[1]Fiscal!H39</f>
        <v>0</v>
      </c>
      <c r="F41" s="42">
        <f>[1]Monthly!BMI39</f>
        <v>0</v>
      </c>
      <c r="G41" s="42">
        <f>[1]Monthly!BAJ39</f>
        <v>0</v>
      </c>
      <c r="H41" s="44" t="e">
        <f t="shared" si="1"/>
        <v>#DIV/0!</v>
      </c>
    </row>
    <row r="42" spans="1:8" x14ac:dyDescent="0.25">
      <c r="A42" s="39" t="s">
        <v>104</v>
      </c>
      <c r="B42" s="61"/>
      <c r="C42" s="62"/>
      <c r="D42" s="42">
        <f>[1]Monthly!BY41</f>
        <v>0</v>
      </c>
      <c r="E42" s="42">
        <f>[1]Fiscal!H40</f>
        <v>0</v>
      </c>
      <c r="F42" s="42">
        <f>[1]Monthly!BM41</f>
        <v>0</v>
      </c>
      <c r="G42" s="42">
        <f>[1]Monthly!BA41</f>
        <v>0</v>
      </c>
      <c r="H42" s="44"/>
    </row>
    <row r="43" spans="1:8" x14ac:dyDescent="0.25">
      <c r="A43" s="39" t="s">
        <v>105</v>
      </c>
      <c r="B43" s="61"/>
      <c r="C43" s="62"/>
      <c r="D43" s="42">
        <f>[1]Monthly!BY42</f>
        <v>3</v>
      </c>
      <c r="E43" s="42">
        <f>[1]Fiscal!H41</f>
        <v>0</v>
      </c>
      <c r="F43" s="42">
        <f>[1]Monthly!BM42</f>
        <v>38</v>
      </c>
      <c r="G43" s="42">
        <f>[1]Monthly!BA42</f>
        <v>20</v>
      </c>
      <c r="H43" s="44">
        <f t="shared" si="1"/>
        <v>-0.85</v>
      </c>
    </row>
    <row r="44" spans="1:8" x14ac:dyDescent="0.25">
      <c r="A44" s="39" t="s">
        <v>106</v>
      </c>
      <c r="B44" s="61"/>
      <c r="C44" s="62"/>
      <c r="D44" s="42">
        <f>[1]Monthly!BY43</f>
        <v>13</v>
      </c>
      <c r="E44" s="42">
        <f>[1]Fiscal!H42</f>
        <v>31</v>
      </c>
      <c r="F44" s="42">
        <f>[1]Monthly!BM43</f>
        <v>0</v>
      </c>
      <c r="G44" s="42">
        <f>[1]Monthly!BA43</f>
        <v>0</v>
      </c>
      <c r="H44" s="44"/>
    </row>
    <row r="45" spans="1:8" x14ac:dyDescent="0.25">
      <c r="A45" s="39" t="s">
        <v>107</v>
      </c>
      <c r="B45" s="61"/>
      <c r="C45" s="62"/>
      <c r="D45" s="42">
        <f>[1]Monthly!BY44</f>
        <v>835</v>
      </c>
      <c r="E45" s="42">
        <f>[1]Fiscal!H43</f>
        <v>16</v>
      </c>
      <c r="F45" s="42">
        <f>[1]Monthly!BM44</f>
        <v>0</v>
      </c>
      <c r="G45" s="42">
        <f>[1]Monthly!BA44</f>
        <v>0</v>
      </c>
      <c r="H45" s="44"/>
    </row>
    <row r="46" spans="1:8" x14ac:dyDescent="0.25">
      <c r="A46" s="39" t="s">
        <v>108</v>
      </c>
      <c r="B46" s="40"/>
      <c r="C46" s="41"/>
      <c r="D46" s="42">
        <f>[1]Monthly!BY45</f>
        <v>155</v>
      </c>
      <c r="E46" s="42">
        <f>[1]Fiscal!H44</f>
        <v>2345</v>
      </c>
      <c r="F46" s="42">
        <f>[1]Monthly!BM45</f>
        <v>83</v>
      </c>
      <c r="G46" s="42">
        <f>[1]Monthly!BA45</f>
        <v>153</v>
      </c>
      <c r="H46" s="44">
        <f t="shared" si="1"/>
        <v>1.3071895424836602E-2</v>
      </c>
    </row>
    <row r="47" spans="1:8" x14ac:dyDescent="0.25">
      <c r="A47" s="39" t="s">
        <v>109</v>
      </c>
      <c r="B47" s="40"/>
      <c r="C47" s="41"/>
      <c r="D47" s="42">
        <f>[1]Monthly!BY46</f>
        <v>23</v>
      </c>
      <c r="E47" s="42">
        <f>[1]Fiscal!H45</f>
        <v>313</v>
      </c>
      <c r="F47" s="42">
        <f>[1]Monthly!BM46</f>
        <v>33</v>
      </c>
      <c r="G47" s="42">
        <f>[1]Monthly!BA46</f>
        <v>5</v>
      </c>
      <c r="H47" s="44">
        <f t="shared" si="1"/>
        <v>3.6</v>
      </c>
    </row>
    <row r="48" spans="1:8" hidden="1" x14ac:dyDescent="0.25">
      <c r="A48" s="46" t="s">
        <v>110</v>
      </c>
      <c r="B48" s="57"/>
      <c r="C48" s="58"/>
      <c r="D48" s="42">
        <f>[1]Monthly!BY47</f>
        <v>0</v>
      </c>
      <c r="E48" s="42">
        <f>[1]Fiscal!H46</f>
        <v>219</v>
      </c>
      <c r="F48" s="42">
        <f>[1]Monthly!BMI47</f>
        <v>0</v>
      </c>
      <c r="G48" s="42">
        <f>[1]Monthly!BAJ47</f>
        <v>0</v>
      </c>
      <c r="H48" s="44" t="e">
        <f t="shared" si="1"/>
        <v>#DIV/0!</v>
      </c>
    </row>
    <row r="49" spans="1:8" x14ac:dyDescent="0.25">
      <c r="A49" s="39" t="s">
        <v>111</v>
      </c>
      <c r="B49" s="40"/>
      <c r="C49" s="41"/>
      <c r="D49" s="42">
        <f>[1]Monthly!BY48</f>
        <v>0</v>
      </c>
      <c r="E49" s="42">
        <f>[1]Fiscal!H47</f>
        <v>0</v>
      </c>
      <c r="F49" s="42">
        <f>[1]Monthly!BM48</f>
        <v>0</v>
      </c>
      <c r="G49" s="42">
        <f>[1]Monthly!BA48</f>
        <v>0</v>
      </c>
      <c r="H49" s="44"/>
    </row>
    <row r="50" spans="1:8" hidden="1" x14ac:dyDescent="0.25">
      <c r="A50" s="46" t="s">
        <v>112</v>
      </c>
      <c r="B50" s="57"/>
      <c r="C50" s="58"/>
      <c r="D50" s="42">
        <f>[1]Monthly!BY50</f>
        <v>0</v>
      </c>
      <c r="E50" s="42">
        <f>[1]Fiscal!H48</f>
        <v>0</v>
      </c>
      <c r="F50" s="42">
        <f>[1]Monthly!BMI50</f>
        <v>0</v>
      </c>
      <c r="G50" s="42">
        <f>[1]Monthly!BAJ50</f>
        <v>0</v>
      </c>
      <c r="H50" s="44" t="e">
        <f t="shared" si="1"/>
        <v>#DIV/0!</v>
      </c>
    </row>
    <row r="51" spans="1:8" hidden="1" x14ac:dyDescent="0.25">
      <c r="A51" s="63" t="s">
        <v>113</v>
      </c>
      <c r="B51" s="57"/>
      <c r="C51" s="58"/>
      <c r="D51" s="42">
        <f>[1]Monthly!BY51</f>
        <v>0</v>
      </c>
      <c r="E51" s="42">
        <f>[1]Fiscal!H49</f>
        <v>0</v>
      </c>
      <c r="F51" s="42">
        <f>[1]Monthly!BMI51</f>
        <v>0</v>
      </c>
      <c r="G51" s="42">
        <f>[1]Monthly!BAJ51</f>
        <v>0</v>
      </c>
      <c r="H51" s="44" t="e">
        <f t="shared" si="1"/>
        <v>#DIV/0!</v>
      </c>
    </row>
    <row r="52" spans="1:8" x14ac:dyDescent="0.25">
      <c r="A52" s="39" t="s">
        <v>114</v>
      </c>
      <c r="B52" s="40"/>
      <c r="C52" s="41"/>
      <c r="D52" s="42">
        <f>[1]Monthly!BY52</f>
        <v>4</v>
      </c>
      <c r="E52" s="42">
        <f>[1]Fiscal!H50</f>
        <v>0</v>
      </c>
      <c r="F52" s="42">
        <f>[1]Monthly!BM52</f>
        <v>1</v>
      </c>
      <c r="G52" s="42">
        <f>[1]Monthly!BA52</f>
        <v>0</v>
      </c>
      <c r="H52" s="44"/>
    </row>
    <row r="53" spans="1:8" x14ac:dyDescent="0.25">
      <c r="A53" s="39" t="s">
        <v>115</v>
      </c>
      <c r="B53" s="40"/>
      <c r="C53" s="41"/>
      <c r="D53" s="42">
        <f>[1]Monthly!BY53</f>
        <v>0</v>
      </c>
      <c r="E53" s="42">
        <f>[1]Fiscal!H51</f>
        <v>0</v>
      </c>
      <c r="F53" s="42">
        <f>[1]Monthly!BM53</f>
        <v>25</v>
      </c>
      <c r="G53" s="42">
        <f>[1]Monthly!BA53</f>
        <v>0</v>
      </c>
      <c r="H53" s="44"/>
    </row>
    <row r="54" spans="1:8" x14ac:dyDescent="0.25">
      <c r="A54" s="39" t="s">
        <v>116</v>
      </c>
      <c r="B54" s="40"/>
      <c r="C54" s="41"/>
      <c r="D54" s="42">
        <f>[1]Monthly!BY54</f>
        <v>59</v>
      </c>
      <c r="E54" s="42">
        <f>[1]Fiscal!H52</f>
        <v>10</v>
      </c>
      <c r="F54" s="42">
        <f>[1]Monthly!BM54</f>
        <v>78</v>
      </c>
      <c r="G54" s="42">
        <f>[1]Monthly!BA54</f>
        <v>55</v>
      </c>
      <c r="H54" s="44">
        <f t="shared" si="1"/>
        <v>7.2727272727272724E-2</v>
      </c>
    </row>
    <row r="55" spans="1:8" hidden="1" x14ac:dyDescent="0.25">
      <c r="A55" s="46" t="s">
        <v>117</v>
      </c>
      <c r="B55" s="57"/>
      <c r="C55" s="58"/>
      <c r="D55" s="42">
        <f>[1]Monthly!BY55</f>
        <v>0</v>
      </c>
      <c r="E55" s="42">
        <f>[1]Fiscal!H53</f>
        <v>0</v>
      </c>
      <c r="F55" s="42">
        <f>[1]Monthly!BMI55</f>
        <v>0</v>
      </c>
      <c r="G55" s="42">
        <f>[1]Monthly!BAJ55</f>
        <v>0</v>
      </c>
      <c r="H55" s="44" t="e">
        <f t="shared" si="1"/>
        <v>#DIV/0!</v>
      </c>
    </row>
    <row r="56" spans="1:8" x14ac:dyDescent="0.25">
      <c r="A56" s="39" t="s">
        <v>118</v>
      </c>
      <c r="B56" s="40"/>
      <c r="C56" s="41"/>
      <c r="D56" s="42">
        <f>[1]Monthly!BY56</f>
        <v>3</v>
      </c>
      <c r="E56" s="42">
        <f>[1]Fiscal!H54</f>
        <v>359</v>
      </c>
      <c r="F56" s="42">
        <f>[1]Monthly!BM56</f>
        <v>0</v>
      </c>
      <c r="G56" s="42">
        <f>[1]Monthly!BA56</f>
        <v>21</v>
      </c>
      <c r="H56" s="44">
        <f t="shared" si="1"/>
        <v>-0.8571428571428571</v>
      </c>
    </row>
    <row r="57" spans="1:8" x14ac:dyDescent="0.25">
      <c r="A57" s="39" t="s">
        <v>119</v>
      </c>
      <c r="B57" s="40"/>
      <c r="C57" s="41"/>
      <c r="D57" s="42">
        <f>[1]Monthly!BY57</f>
        <v>15</v>
      </c>
      <c r="E57" s="42">
        <f>[1]Fiscal!H55</f>
        <v>0</v>
      </c>
      <c r="F57" s="42">
        <f>[1]Monthly!BM57</f>
        <v>6</v>
      </c>
      <c r="G57" s="42">
        <f>[1]Monthly!BA57</f>
        <v>0</v>
      </c>
      <c r="H57" s="44"/>
    </row>
    <row r="58" spans="1:8" hidden="1" x14ac:dyDescent="0.25">
      <c r="A58" s="46" t="s">
        <v>120</v>
      </c>
      <c r="B58" s="57"/>
      <c r="C58" s="58"/>
      <c r="D58" s="42">
        <f>[1]Monthly!BY59</f>
        <v>0</v>
      </c>
      <c r="E58" s="42">
        <f>[1]Fiscal!H56</f>
        <v>6</v>
      </c>
      <c r="F58" s="42">
        <f>[1]Monthly!BMI59</f>
        <v>0</v>
      </c>
      <c r="G58" s="42">
        <f>[1]Monthly!BAJ59</f>
        <v>0</v>
      </c>
      <c r="H58" s="44" t="e">
        <f t="shared" si="1"/>
        <v>#DIV/0!</v>
      </c>
    </row>
    <row r="59" spans="1:8" hidden="1" x14ac:dyDescent="0.25">
      <c r="A59" s="46" t="s">
        <v>121</v>
      </c>
      <c r="B59" s="57"/>
      <c r="C59" s="58"/>
      <c r="D59" s="42">
        <f>[1]Monthly!BY60</f>
        <v>0</v>
      </c>
      <c r="E59" s="42">
        <f>[1]Fiscal!H57</f>
        <v>18</v>
      </c>
      <c r="F59" s="42">
        <f>[1]Monthly!BMI60</f>
        <v>0</v>
      </c>
      <c r="G59" s="42">
        <f>[1]Monthly!BAJ60</f>
        <v>0</v>
      </c>
      <c r="H59" s="44" t="e">
        <f t="shared" si="1"/>
        <v>#DIV/0!</v>
      </c>
    </row>
    <row r="60" spans="1:8" x14ac:dyDescent="0.25">
      <c r="A60" s="39" t="s">
        <v>122</v>
      </c>
      <c r="B60" s="40"/>
      <c r="C60" s="41"/>
      <c r="D60" s="42">
        <f>[1]Monthly!BY62</f>
        <v>1219</v>
      </c>
      <c r="E60" s="42">
        <f>[1]Fiscal!H58</f>
        <v>0</v>
      </c>
      <c r="F60" s="42">
        <f>[1]Monthly!BM62</f>
        <v>0</v>
      </c>
      <c r="G60" s="42">
        <f>[1]Monthly!BA62</f>
        <v>0</v>
      </c>
      <c r="H60" s="44"/>
    </row>
    <row r="61" spans="1:8" x14ac:dyDescent="0.25">
      <c r="A61" s="39" t="s">
        <v>123</v>
      </c>
      <c r="B61" s="40"/>
      <c r="C61" s="41"/>
      <c r="D61" s="42">
        <f>[1]Monthly!BY63</f>
        <v>52</v>
      </c>
      <c r="E61" s="42">
        <f>[1]Fiscal!H59</f>
        <v>0</v>
      </c>
      <c r="F61" s="42">
        <f>[1]Monthly!BM63</f>
        <v>103</v>
      </c>
      <c r="G61" s="42">
        <f>[1]Monthly!BA63</f>
        <v>216</v>
      </c>
      <c r="H61" s="44">
        <f t="shared" si="1"/>
        <v>-0.7592592592592593</v>
      </c>
    </row>
    <row r="62" spans="1:8" x14ac:dyDescent="0.25">
      <c r="A62" s="39" t="s">
        <v>124</v>
      </c>
      <c r="B62" s="40"/>
      <c r="C62" s="41"/>
      <c r="D62" s="42">
        <f>[1]Monthly!BY64</f>
        <v>52</v>
      </c>
      <c r="E62" s="42">
        <f>[1]Fiscal!H60</f>
        <v>0</v>
      </c>
      <c r="F62" s="42">
        <f>[1]Monthly!BM64</f>
        <v>18</v>
      </c>
      <c r="G62" s="42">
        <f>[1]Monthly!BA64</f>
        <v>29</v>
      </c>
      <c r="H62" s="44">
        <f t="shared" si="1"/>
        <v>0.7931034482758621</v>
      </c>
    </row>
    <row r="63" spans="1:8" x14ac:dyDescent="0.25">
      <c r="A63" s="39" t="s">
        <v>125</v>
      </c>
      <c r="B63" s="40"/>
      <c r="C63" s="41"/>
      <c r="D63" s="42">
        <f>[1]Monthly!BY65</f>
        <v>132</v>
      </c>
      <c r="E63" s="42">
        <f>[1]Fiscal!H61</f>
        <v>0</v>
      </c>
      <c r="F63" s="42">
        <f>[1]Monthly!BM65</f>
        <v>176</v>
      </c>
      <c r="G63" s="42">
        <f>[1]Monthly!BA65</f>
        <v>99</v>
      </c>
      <c r="H63" s="44">
        <f t="shared" si="1"/>
        <v>0.33333333333333331</v>
      </c>
    </row>
    <row r="64" spans="1:8" x14ac:dyDescent="0.25">
      <c r="A64" s="46"/>
      <c r="B64" s="47"/>
      <c r="C64" s="47" t="s">
        <v>83</v>
      </c>
      <c r="D64" s="49">
        <f>SUM(D24:D63)</f>
        <v>3896</v>
      </c>
      <c r="E64" s="49">
        <f>SUM(E24:E63)-294</f>
        <v>9306</v>
      </c>
      <c r="F64" s="49">
        <f>SUM(F24:F63)</f>
        <v>2250</v>
      </c>
      <c r="G64" s="49">
        <f>SUM(G24:G63)</f>
        <v>2156</v>
      </c>
      <c r="H64" s="44">
        <f t="shared" si="1"/>
        <v>0.80705009276437845</v>
      </c>
    </row>
    <row r="65" spans="1:8" x14ac:dyDescent="0.25">
      <c r="A65" s="64"/>
      <c r="B65" s="65"/>
      <c r="C65" s="65" t="s">
        <v>126</v>
      </c>
      <c r="D65" s="49">
        <f>SUM(D64,D20)</f>
        <v>58326</v>
      </c>
      <c r="E65" s="49">
        <f>SUM(E64,E20)</f>
        <v>191883</v>
      </c>
      <c r="F65" s="50">
        <f>SUM(F64,F20)</f>
        <v>31880</v>
      </c>
      <c r="G65" s="50">
        <f>SUM(G64,G20)</f>
        <v>63613</v>
      </c>
      <c r="H65" s="44">
        <f t="shared" si="1"/>
        <v>-8.3111942527470797E-2</v>
      </c>
    </row>
    <row r="66" spans="1:8" x14ac:dyDescent="0.25">
      <c r="A66" s="66"/>
      <c r="B66" s="66"/>
      <c r="C66" s="66"/>
      <c r="D66" s="66"/>
      <c r="E66" s="66"/>
      <c r="F66" s="67"/>
      <c r="G66" s="67"/>
      <c r="H66" s="66"/>
    </row>
    <row r="67" spans="1:8" x14ac:dyDescent="0.25">
      <c r="A67" s="29"/>
      <c r="B67" s="29"/>
      <c r="C67" s="36"/>
      <c r="D67" s="33" t="s">
        <v>60</v>
      </c>
      <c r="E67" s="33" t="s">
        <v>61</v>
      </c>
      <c r="F67" s="34" t="s">
        <v>62</v>
      </c>
      <c r="G67" s="34" t="s">
        <v>62</v>
      </c>
      <c r="H67" s="35" t="s">
        <v>63</v>
      </c>
    </row>
    <row r="68" spans="1:8" x14ac:dyDescent="0.25">
      <c r="A68" s="27" t="s">
        <v>127</v>
      </c>
      <c r="B68" s="29"/>
      <c r="C68" s="36"/>
      <c r="D68" s="33" t="s">
        <v>64</v>
      </c>
      <c r="E68" s="33" t="s">
        <v>65</v>
      </c>
      <c r="F68" s="34" t="s">
        <v>66</v>
      </c>
      <c r="G68" s="33">
        <v>2019</v>
      </c>
      <c r="H68" s="33" t="s">
        <v>67</v>
      </c>
    </row>
    <row r="69" spans="1:8" x14ac:dyDescent="0.25">
      <c r="A69" s="39" t="s">
        <v>128</v>
      </c>
      <c r="B69" s="40"/>
      <c r="C69" s="41"/>
      <c r="D69" s="68">
        <f>[1]Monthly!BY71</f>
        <v>4989</v>
      </c>
      <c r="E69" s="42">
        <f>[1]Fiscal!H71</f>
        <v>15329</v>
      </c>
      <c r="F69" s="42">
        <f>[1]Monthly!BM71</f>
        <v>6407</v>
      </c>
      <c r="G69" s="42">
        <f>[1]Monthly!BA71</f>
        <v>4401</v>
      </c>
      <c r="H69" s="44">
        <f t="shared" ref="H69:H77" si="2">(+D69-G69)/G69</f>
        <v>0.1336059986366735</v>
      </c>
    </row>
    <row r="70" spans="1:8" x14ac:dyDescent="0.25">
      <c r="A70" s="39" t="s">
        <v>129</v>
      </c>
      <c r="B70" s="40"/>
      <c r="C70" s="41"/>
      <c r="D70" s="68">
        <f>[1]Monthly!BY72</f>
        <v>40</v>
      </c>
      <c r="E70" s="42">
        <f>[1]Fiscal!H72</f>
        <v>125</v>
      </c>
      <c r="F70" s="42">
        <f>[1]Monthly!BM72</f>
        <v>12</v>
      </c>
      <c r="G70" s="42">
        <f>[1]Monthly!BA72</f>
        <v>57</v>
      </c>
      <c r="H70" s="44">
        <f t="shared" si="2"/>
        <v>-0.2982456140350877</v>
      </c>
    </row>
    <row r="71" spans="1:8" x14ac:dyDescent="0.25">
      <c r="A71" s="39" t="s">
        <v>130</v>
      </c>
      <c r="B71" s="40"/>
      <c r="C71" s="41"/>
      <c r="D71" s="68">
        <f>[1]Monthly!BY73</f>
        <v>190</v>
      </c>
      <c r="E71" s="42">
        <f>[1]Fiscal!H73</f>
        <v>495</v>
      </c>
      <c r="F71" s="42">
        <f>[1]Monthly!BM73</f>
        <v>204</v>
      </c>
      <c r="G71" s="42">
        <f>[1]Monthly!BA73</f>
        <v>147</v>
      </c>
      <c r="H71" s="44">
        <f t="shared" si="2"/>
        <v>0.29251700680272108</v>
      </c>
    </row>
    <row r="72" spans="1:8" x14ac:dyDescent="0.25">
      <c r="A72" s="39" t="s">
        <v>131</v>
      </c>
      <c r="B72" s="40"/>
      <c r="C72" s="41"/>
      <c r="D72" s="68">
        <f>[1]Monthly!BY74</f>
        <v>155</v>
      </c>
      <c r="E72" s="42">
        <f>[1]Fiscal!H74</f>
        <v>400</v>
      </c>
      <c r="F72" s="42">
        <f>[1]Monthly!BM74</f>
        <v>188</v>
      </c>
      <c r="G72" s="42">
        <f>[1]Monthly!BA74</f>
        <v>173</v>
      </c>
      <c r="H72" s="44">
        <f t="shared" si="2"/>
        <v>-0.10404624277456648</v>
      </c>
    </row>
    <row r="73" spans="1:8" x14ac:dyDescent="0.25">
      <c r="A73" s="39" t="s">
        <v>132</v>
      </c>
      <c r="B73" s="40"/>
      <c r="C73" s="41"/>
      <c r="D73" s="68">
        <f>[1]Monthly!BY75</f>
        <v>4</v>
      </c>
      <c r="E73" s="42">
        <f>[1]Fiscal!H75</f>
        <v>9</v>
      </c>
      <c r="F73" s="42">
        <f>[1]Monthly!BM75</f>
        <v>1</v>
      </c>
      <c r="G73" s="42">
        <f>[1]Monthly!BA75</f>
        <v>28</v>
      </c>
      <c r="H73" s="44">
        <f t="shared" si="2"/>
        <v>-0.8571428571428571</v>
      </c>
    </row>
    <row r="74" spans="1:8" x14ac:dyDescent="0.25">
      <c r="A74" s="39" t="s">
        <v>133</v>
      </c>
      <c r="B74" s="40"/>
      <c r="C74" s="41"/>
      <c r="D74" s="68">
        <f>[1]Monthly!BY76</f>
        <v>47</v>
      </c>
      <c r="E74" s="42">
        <f>[1]Fiscal!H76</f>
        <v>124</v>
      </c>
      <c r="F74" s="42">
        <f>[1]Monthly!BM76</f>
        <v>103</v>
      </c>
      <c r="G74" s="42">
        <f>[1]Monthly!BA76</f>
        <v>71</v>
      </c>
      <c r="H74" s="44">
        <f t="shared" si="2"/>
        <v>-0.3380281690140845</v>
      </c>
    </row>
    <row r="75" spans="1:8" x14ac:dyDescent="0.25">
      <c r="A75" s="39" t="s">
        <v>134</v>
      </c>
      <c r="B75" s="40"/>
      <c r="C75" s="41"/>
      <c r="D75" s="68">
        <f>[1]Monthly!BY77</f>
        <v>73</v>
      </c>
      <c r="E75" s="42">
        <f>[1]Fiscal!H77</f>
        <v>186</v>
      </c>
      <c r="F75" s="42">
        <f>[1]Monthly!BM77</f>
        <v>63</v>
      </c>
      <c r="G75" s="42">
        <f>[1]Monthly!BA77</f>
        <v>77</v>
      </c>
      <c r="H75" s="44">
        <f t="shared" si="2"/>
        <v>-5.1948051948051951E-2</v>
      </c>
    </row>
    <row r="76" spans="1:8" x14ac:dyDescent="0.25">
      <c r="A76" s="39" t="s">
        <v>135</v>
      </c>
      <c r="B76" s="40"/>
      <c r="C76" s="41"/>
      <c r="D76" s="68">
        <f>[1]Monthly!BY78</f>
        <v>0</v>
      </c>
      <c r="E76" s="42">
        <f>[1]Fiscal!H78</f>
        <v>0</v>
      </c>
      <c r="F76" s="42">
        <f>[1]Monthly!BM78</f>
        <v>0</v>
      </c>
      <c r="G76" s="42">
        <f>[1]Monthly!BA78</f>
        <v>3</v>
      </c>
      <c r="H76" s="44">
        <f t="shared" si="2"/>
        <v>-1</v>
      </c>
    </row>
    <row r="77" spans="1:8" x14ac:dyDescent="0.25">
      <c r="A77" s="64"/>
      <c r="B77" s="69"/>
      <c r="C77" s="70" t="s">
        <v>83</v>
      </c>
      <c r="D77" s="49">
        <f>SUM(D69:D76)</f>
        <v>5498</v>
      </c>
      <c r="E77" s="49">
        <f>SUM(E69:E76)</f>
        <v>16668</v>
      </c>
      <c r="F77" s="49">
        <f>SUM(F69:F76)</f>
        <v>6978</v>
      </c>
      <c r="G77" s="49">
        <f>SUM(G69:G76)</f>
        <v>4957</v>
      </c>
      <c r="H77" s="44">
        <f t="shared" si="2"/>
        <v>0.10913859189025621</v>
      </c>
    </row>
    <row r="78" spans="1:8" x14ac:dyDescent="0.25">
      <c r="A78" s="29"/>
      <c r="B78" s="29"/>
      <c r="C78" s="36"/>
      <c r="D78" s="54"/>
      <c r="E78" s="54"/>
      <c r="F78" s="54"/>
      <c r="G78" s="54"/>
      <c r="H78" s="71"/>
    </row>
    <row r="79" spans="1:8" x14ac:dyDescent="0.25">
      <c r="A79" s="27" t="s">
        <v>136</v>
      </c>
      <c r="B79" s="29"/>
      <c r="C79" s="36"/>
      <c r="D79" s="33"/>
      <c r="E79" s="33"/>
      <c r="F79" s="34"/>
      <c r="G79" s="34"/>
      <c r="H79" s="33"/>
    </row>
    <row r="80" spans="1:8" x14ac:dyDescent="0.25">
      <c r="A80" s="39" t="s">
        <v>128</v>
      </c>
      <c r="B80" s="40"/>
      <c r="C80" s="41"/>
      <c r="D80" s="42">
        <f>[1]Monthly!BY80</f>
        <v>5270</v>
      </c>
      <c r="E80" s="42">
        <f>[1]Fiscal!H80</f>
        <v>16048</v>
      </c>
      <c r="F80" s="42">
        <f>[1]Monthly!BM80</f>
        <v>4277</v>
      </c>
      <c r="G80" s="42">
        <f>[1]Monthly!BA80</f>
        <v>5931</v>
      </c>
      <c r="H80" s="44">
        <f t="shared" ref="H80:H88" si="3">(+D80-G80)/G80</f>
        <v>-0.11144832237396729</v>
      </c>
    </row>
    <row r="81" spans="1:8" x14ac:dyDescent="0.25">
      <c r="A81" s="39" t="s">
        <v>129</v>
      </c>
      <c r="B81" s="40"/>
      <c r="C81" s="41"/>
      <c r="D81" s="42">
        <f>[1]Monthly!BY81</f>
        <v>97</v>
      </c>
      <c r="E81" s="42">
        <f>[1]Fiscal!H81</f>
        <v>233</v>
      </c>
      <c r="F81" s="42">
        <f>[1]Monthly!BM81</f>
        <v>26</v>
      </c>
      <c r="G81" s="42">
        <f>[1]Monthly!BA81</f>
        <v>118</v>
      </c>
      <c r="H81" s="44">
        <f t="shared" si="3"/>
        <v>-0.17796610169491525</v>
      </c>
    </row>
    <row r="82" spans="1:8" x14ac:dyDescent="0.25">
      <c r="A82" s="39" t="s">
        <v>130</v>
      </c>
      <c r="B82" s="40"/>
      <c r="C82" s="41"/>
      <c r="D82" s="42">
        <f>[1]Monthly!BY82</f>
        <v>72</v>
      </c>
      <c r="E82" s="42">
        <f>[1]Fiscal!H82</f>
        <v>174</v>
      </c>
      <c r="F82" s="42">
        <f>[1]Monthly!BM82</f>
        <v>38</v>
      </c>
      <c r="G82" s="42">
        <f>[1]Monthly!BA82</f>
        <v>68</v>
      </c>
      <c r="H82" s="44">
        <f t="shared" si="3"/>
        <v>5.8823529411764705E-2</v>
      </c>
    </row>
    <row r="83" spans="1:8" x14ac:dyDescent="0.25">
      <c r="A83" s="39" t="s">
        <v>131</v>
      </c>
      <c r="B83" s="40"/>
      <c r="C83" s="41"/>
      <c r="D83" s="42">
        <f>[1]Monthly!BY83</f>
        <v>85</v>
      </c>
      <c r="E83" s="42">
        <f>[1]Fiscal!H83</f>
        <v>231</v>
      </c>
      <c r="F83" s="42">
        <f>[1]Monthly!BM83</f>
        <v>143</v>
      </c>
      <c r="G83" s="42">
        <f>[1]Monthly!BA83</f>
        <v>107</v>
      </c>
      <c r="H83" s="44">
        <f t="shared" si="3"/>
        <v>-0.20560747663551401</v>
      </c>
    </row>
    <row r="84" spans="1:8" x14ac:dyDescent="0.25">
      <c r="A84" s="39" t="s">
        <v>132</v>
      </c>
      <c r="B84" s="40"/>
      <c r="C84" s="41"/>
      <c r="D84" s="42">
        <f>[1]Monthly!BY84</f>
        <v>8</v>
      </c>
      <c r="E84" s="42">
        <f>[1]Fiscal!H84</f>
        <v>13</v>
      </c>
      <c r="F84" s="42">
        <f>[1]Monthly!BM84</f>
        <v>23</v>
      </c>
      <c r="G84" s="42">
        <f>[1]Monthly!BA84</f>
        <v>21</v>
      </c>
      <c r="H84" s="44">
        <f t="shared" si="3"/>
        <v>-0.61904761904761907</v>
      </c>
    </row>
    <row r="85" spans="1:8" x14ac:dyDescent="0.25">
      <c r="A85" s="39" t="s">
        <v>133</v>
      </c>
      <c r="B85" s="40"/>
      <c r="C85" s="41"/>
      <c r="D85" s="42">
        <f>[1]Monthly!BY85</f>
        <v>93</v>
      </c>
      <c r="E85" s="42">
        <f>[1]Fiscal!H85</f>
        <v>263</v>
      </c>
      <c r="F85" s="42">
        <f>[1]Monthly!BM85</f>
        <v>75</v>
      </c>
      <c r="G85" s="42">
        <f>[1]Monthly!BA85</f>
        <v>93</v>
      </c>
      <c r="H85" s="44">
        <f t="shared" si="3"/>
        <v>0</v>
      </c>
    </row>
    <row r="86" spans="1:8" x14ac:dyDescent="0.25">
      <c r="A86" s="39" t="s">
        <v>134</v>
      </c>
      <c r="B86" s="40"/>
      <c r="C86" s="41"/>
      <c r="D86" s="42">
        <f>[1]Monthly!BY86</f>
        <v>18</v>
      </c>
      <c r="E86" s="42">
        <f>[1]Fiscal!H86</f>
        <v>66</v>
      </c>
      <c r="F86" s="42">
        <f>[1]Monthly!BM86</f>
        <v>26</v>
      </c>
      <c r="G86" s="42">
        <f>[1]Monthly!BA86</f>
        <v>69</v>
      </c>
      <c r="H86" s="44">
        <f t="shared" si="3"/>
        <v>-0.73913043478260865</v>
      </c>
    </row>
    <row r="87" spans="1:8" x14ac:dyDescent="0.25">
      <c r="A87" s="39" t="s">
        <v>135</v>
      </c>
      <c r="B87" s="40"/>
      <c r="C87" s="41"/>
      <c r="D87" s="42">
        <f>[1]Monthly!BY87</f>
        <v>0</v>
      </c>
      <c r="E87" s="42">
        <f>[1]Fiscal!H87</f>
        <v>0</v>
      </c>
      <c r="F87" s="42">
        <f>[1]Monthly!BM87</f>
        <v>0</v>
      </c>
      <c r="G87" s="42">
        <f>[1]Monthly!BA87</f>
        <v>14</v>
      </c>
      <c r="H87" s="44">
        <f t="shared" si="3"/>
        <v>-1</v>
      </c>
    </row>
    <row r="88" spans="1:8" x14ac:dyDescent="0.25">
      <c r="A88" s="64"/>
      <c r="B88" s="69"/>
      <c r="C88" s="70" t="s">
        <v>83</v>
      </c>
      <c r="D88" s="49">
        <f>SUM(D80:D87)</f>
        <v>5643</v>
      </c>
      <c r="E88" s="49">
        <f>SUM(E80:E87)</f>
        <v>17028</v>
      </c>
      <c r="F88" s="49">
        <f>SUM(F80:F87)</f>
        <v>4608</v>
      </c>
      <c r="G88" s="49">
        <f>SUM(G80:G87)</f>
        <v>6421</v>
      </c>
      <c r="H88" s="44">
        <f t="shared" si="3"/>
        <v>-0.12116492758137362</v>
      </c>
    </row>
    <row r="89" spans="1:8" x14ac:dyDescent="0.25">
      <c r="A89" s="29"/>
      <c r="B89" s="29"/>
      <c r="C89" s="36"/>
      <c r="D89" s="54"/>
      <c r="E89" s="54"/>
      <c r="F89" s="54"/>
      <c r="G89" s="54"/>
      <c r="H89" s="37"/>
    </row>
    <row r="90" spans="1:8" x14ac:dyDescent="0.25">
      <c r="A90" s="72" t="s">
        <v>137</v>
      </c>
      <c r="B90" s="40"/>
      <c r="C90" s="41"/>
      <c r="D90" s="42">
        <f>[1]Monthly!BY88</f>
        <v>9679</v>
      </c>
      <c r="E90" s="42">
        <f>[1]Fiscal!H88</f>
        <v>29144</v>
      </c>
      <c r="F90" s="42">
        <f>[1]Monthly!BM88</f>
        <v>9269</v>
      </c>
      <c r="G90" s="42">
        <f>[1]Monthly!BA88</f>
        <v>10003</v>
      </c>
      <c r="H90" s="44">
        <f>(+D90-G90)/G90</f>
        <v>-3.2390282915125461E-2</v>
      </c>
    </row>
    <row r="91" spans="1:8" x14ac:dyDescent="0.25">
      <c r="A91" s="27"/>
      <c r="B91" s="29"/>
      <c r="C91" s="36"/>
      <c r="D91" s="54"/>
      <c r="E91" s="54"/>
      <c r="F91" s="54"/>
      <c r="G91" s="54"/>
      <c r="H91" s="71"/>
    </row>
    <row r="92" spans="1:8" x14ac:dyDescent="0.25">
      <c r="A92" s="27" t="s">
        <v>138</v>
      </c>
      <c r="B92" s="29"/>
      <c r="C92" s="36"/>
      <c r="D92" s="54"/>
      <c r="E92" s="73"/>
      <c r="F92" s="54"/>
      <c r="G92" s="54"/>
      <c r="H92" s="71"/>
    </row>
    <row r="93" spans="1:8" x14ac:dyDescent="0.25">
      <c r="A93" s="72" t="s">
        <v>139</v>
      </c>
      <c r="B93" s="40"/>
      <c r="C93" s="41"/>
      <c r="D93" s="68">
        <f>[1]Monthly!BY91</f>
        <v>17</v>
      </c>
      <c r="E93" s="68">
        <f>[1]Fiscal!H91</f>
        <v>38</v>
      </c>
      <c r="F93" s="42">
        <f>[1]Monthly!BM91</f>
        <v>0</v>
      </c>
      <c r="G93" s="42">
        <f>[1]Monthly!BA91</f>
        <v>25</v>
      </c>
      <c r="H93" s="44">
        <f t="shared" ref="H93:H102" si="4">(+D93-G93)/G93</f>
        <v>-0.32</v>
      </c>
    </row>
    <row r="94" spans="1:8" x14ac:dyDescent="0.25">
      <c r="A94" s="74" t="s">
        <v>140</v>
      </c>
      <c r="B94" s="75"/>
      <c r="C94" s="76"/>
      <c r="D94" s="68">
        <f>[1]Monthly!BY92</f>
        <v>44</v>
      </c>
      <c r="E94" s="68">
        <f>[1]Fiscal!H92</f>
        <v>101</v>
      </c>
      <c r="F94" s="42">
        <f>[1]Monthly!BM92</f>
        <v>0</v>
      </c>
      <c r="G94" s="42">
        <f>[1]Monthly!BA92</f>
        <v>31</v>
      </c>
      <c r="H94" s="44">
        <f t="shared" si="4"/>
        <v>0.41935483870967744</v>
      </c>
    </row>
    <row r="95" spans="1:8" x14ac:dyDescent="0.25">
      <c r="A95" s="74" t="s">
        <v>141</v>
      </c>
      <c r="B95" s="75"/>
      <c r="C95" s="76"/>
      <c r="D95" s="68">
        <f>[1]Monthly!BY93</f>
        <v>0</v>
      </c>
      <c r="E95" s="68">
        <f>[1]Fiscal!H93</f>
        <v>0</v>
      </c>
      <c r="F95" s="42">
        <f>[1]Monthly!BM93</f>
        <v>0</v>
      </c>
      <c r="G95" s="42">
        <f>[1]Monthly!BA93</f>
        <v>0</v>
      </c>
      <c r="H95" s="44"/>
    </row>
    <row r="96" spans="1:8" x14ac:dyDescent="0.25">
      <c r="A96" s="64" t="s">
        <v>142</v>
      </c>
      <c r="B96" s="75"/>
      <c r="C96" s="76"/>
      <c r="D96" s="68">
        <f>[1]Monthly!BY94</f>
        <v>0</v>
      </c>
      <c r="E96" s="68">
        <f>[1]Fiscal!H94</f>
        <v>0</v>
      </c>
      <c r="F96" s="42">
        <f>[1]Monthly!BM94</f>
        <v>0</v>
      </c>
      <c r="G96" s="42">
        <f>[1]Monthly!BA94</f>
        <v>0</v>
      </c>
      <c r="H96" s="44"/>
    </row>
    <row r="97" spans="1:8" x14ac:dyDescent="0.25">
      <c r="A97" s="46"/>
      <c r="B97" s="59"/>
      <c r="C97" s="77" t="s">
        <v>83</v>
      </c>
      <c r="D97" s="49">
        <f>SUM(D93:D96)</f>
        <v>61</v>
      </c>
      <c r="E97" s="49">
        <f>SUM(E93:E96)</f>
        <v>139</v>
      </c>
      <c r="F97" s="49">
        <f>SUM(F93:F96)</f>
        <v>0</v>
      </c>
      <c r="G97" s="49">
        <f>SUM(G93:G96)</f>
        <v>56</v>
      </c>
      <c r="H97" s="44">
        <f t="shared" si="4"/>
        <v>8.9285714285714288E-2</v>
      </c>
    </row>
    <row r="98" spans="1:8" x14ac:dyDescent="0.25">
      <c r="A98" s="72" t="s">
        <v>143</v>
      </c>
      <c r="B98" s="61"/>
      <c r="C98" s="41"/>
      <c r="D98" s="68">
        <f>[1]Monthly!BY95</f>
        <v>15</v>
      </c>
      <c r="E98" s="68">
        <f>[1]Fiscal!H96</f>
        <v>128</v>
      </c>
      <c r="F98" s="42">
        <f>[1]Monthly!BM95</f>
        <v>0</v>
      </c>
      <c r="G98" s="42">
        <f>[1]Monthly!BA95</f>
        <v>23</v>
      </c>
      <c r="H98" s="44">
        <f t="shared" si="4"/>
        <v>-0.34782608695652173</v>
      </c>
    </row>
    <row r="99" spans="1:8" x14ac:dyDescent="0.25">
      <c r="A99" s="74" t="s">
        <v>140</v>
      </c>
      <c r="B99" s="69"/>
      <c r="C99" s="76"/>
      <c r="D99" s="68">
        <f>[1]Monthly!BY96</f>
        <v>27</v>
      </c>
      <c r="E99" s="68">
        <f>[1]Fiscal!H97</f>
        <v>2</v>
      </c>
      <c r="F99" s="42">
        <f>[1]Monthly!BM96</f>
        <v>0</v>
      </c>
      <c r="G99" s="42">
        <f>[1]Monthly!BA96</f>
        <v>47</v>
      </c>
      <c r="H99" s="44">
        <f t="shared" si="4"/>
        <v>-0.42553191489361702</v>
      </c>
    </row>
    <row r="100" spans="1:8" x14ac:dyDescent="0.25">
      <c r="A100" s="74" t="s">
        <v>141</v>
      </c>
      <c r="B100" s="75"/>
      <c r="C100" s="76"/>
      <c r="D100" s="68">
        <f>[1]Monthly!BY97</f>
        <v>1</v>
      </c>
      <c r="E100" s="68">
        <f>[1]Fiscal!H98</f>
        <v>1</v>
      </c>
      <c r="F100" s="42">
        <f>[1]Monthly!BM97</f>
        <v>0</v>
      </c>
      <c r="G100" s="42">
        <f>[1]Monthly!BA97</f>
        <v>2</v>
      </c>
      <c r="H100" s="44">
        <f t="shared" si="4"/>
        <v>-0.5</v>
      </c>
    </row>
    <row r="101" spans="1:8" x14ac:dyDescent="0.25">
      <c r="A101" s="74" t="s">
        <v>142</v>
      </c>
      <c r="B101" s="75"/>
      <c r="C101" s="76"/>
      <c r="D101" s="68">
        <f>[1]Monthly!BY98</f>
        <v>0</v>
      </c>
      <c r="E101" s="68">
        <f>[1]Fiscal!H99</f>
        <v>0</v>
      </c>
      <c r="F101" s="42">
        <f>[1]Monthly!BM98</f>
        <v>0</v>
      </c>
      <c r="G101" s="42">
        <f>[1]Monthly!BA98</f>
        <v>2</v>
      </c>
      <c r="H101" s="44">
        <f t="shared" si="4"/>
        <v>-1</v>
      </c>
    </row>
    <row r="102" spans="1:8" x14ac:dyDescent="0.25">
      <c r="A102" s="64"/>
      <c r="B102" s="75"/>
      <c r="C102" s="70" t="s">
        <v>83</v>
      </c>
      <c r="D102" s="49">
        <f>SUM(D98:D101)</f>
        <v>43</v>
      </c>
      <c r="E102" s="49">
        <f>SUM(E98:E101)</f>
        <v>131</v>
      </c>
      <c r="F102" s="49">
        <f>SUM(F98:F101)</f>
        <v>0</v>
      </c>
      <c r="G102" s="49">
        <f>SUM(G98:G101)</f>
        <v>74</v>
      </c>
      <c r="H102" s="44">
        <f t="shared" si="4"/>
        <v>-0.41891891891891891</v>
      </c>
    </row>
    <row r="103" spans="1:8" x14ac:dyDescent="0.25">
      <c r="A103" s="29"/>
      <c r="B103" s="29"/>
      <c r="C103" s="36"/>
      <c r="D103" s="54"/>
      <c r="E103" s="54"/>
      <c r="F103" s="54"/>
      <c r="G103" s="54"/>
      <c r="H103" s="37"/>
    </row>
    <row r="104" spans="1:8" x14ac:dyDescent="0.25">
      <c r="A104" s="27" t="s">
        <v>144</v>
      </c>
      <c r="B104" s="29"/>
      <c r="C104" s="36"/>
      <c r="D104" s="54"/>
      <c r="E104" s="73"/>
      <c r="F104" s="54"/>
      <c r="G104" s="54"/>
      <c r="H104" s="37"/>
    </row>
    <row r="105" spans="1:8" x14ac:dyDescent="0.25">
      <c r="A105" s="39" t="s">
        <v>145</v>
      </c>
      <c r="B105" s="40"/>
      <c r="C105" s="41"/>
      <c r="D105" s="42">
        <f>[1]Monthly!BY101</f>
        <v>0</v>
      </c>
      <c r="E105" s="68">
        <f>[1]Fiscal!H101</f>
        <v>0</v>
      </c>
      <c r="F105" s="42">
        <f>[1]Monthly!BM101</f>
        <v>0</v>
      </c>
      <c r="G105" s="42">
        <f>[1]Monthly!BA101</f>
        <v>2234</v>
      </c>
      <c r="H105" s="44">
        <f t="shared" ref="H105:H118" si="5">(+D105-G105)/G105</f>
        <v>-1</v>
      </c>
    </row>
    <row r="106" spans="1:8" x14ac:dyDescent="0.25">
      <c r="A106" s="64" t="s">
        <v>146</v>
      </c>
      <c r="B106" s="69"/>
      <c r="C106" s="76"/>
      <c r="D106" s="42">
        <f>[1]Monthly!BY102</f>
        <v>974</v>
      </c>
      <c r="E106" s="68">
        <f>[1]Fiscal!H102</f>
        <v>2040</v>
      </c>
      <c r="F106" s="42">
        <f>[1]Monthly!BM102</f>
        <v>0</v>
      </c>
      <c r="G106" s="42">
        <f>[1]Monthly!BA102</f>
        <v>989</v>
      </c>
      <c r="H106" s="44">
        <f t="shared" si="5"/>
        <v>-1.5166835187057633E-2</v>
      </c>
    </row>
    <row r="107" spans="1:8" x14ac:dyDescent="0.25">
      <c r="A107" s="64" t="s">
        <v>147</v>
      </c>
      <c r="B107" s="69"/>
      <c r="C107" s="76"/>
      <c r="D107" s="42">
        <f>[1]Monthly!BY103</f>
        <v>0</v>
      </c>
      <c r="E107" s="68">
        <f>[1]Fiscal!H103</f>
        <v>0</v>
      </c>
      <c r="F107" s="42">
        <f>[1]Monthly!BM103</f>
        <v>0</v>
      </c>
      <c r="G107" s="42">
        <f>[1]Monthly!BA103</f>
        <v>136</v>
      </c>
      <c r="H107" s="44">
        <f t="shared" si="5"/>
        <v>-1</v>
      </c>
    </row>
    <row r="108" spans="1:8" x14ac:dyDescent="0.25">
      <c r="A108" s="64" t="s">
        <v>148</v>
      </c>
      <c r="B108" s="69"/>
      <c r="C108" s="76"/>
      <c r="D108" s="42">
        <f>[1]Monthly!BY104</f>
        <v>82</v>
      </c>
      <c r="E108" s="68">
        <f>[1]Fiscal!H104</f>
        <v>170</v>
      </c>
      <c r="F108" s="42">
        <f>[1]Monthly!BM104</f>
        <v>0</v>
      </c>
      <c r="G108" s="42">
        <f>[1]Monthly!BA104</f>
        <v>221</v>
      </c>
      <c r="H108" s="44">
        <f t="shared" si="5"/>
        <v>-0.62895927601809953</v>
      </c>
    </row>
    <row r="109" spans="1:8" x14ac:dyDescent="0.25">
      <c r="A109" s="64" t="s">
        <v>149</v>
      </c>
      <c r="B109" s="69"/>
      <c r="C109" s="76"/>
      <c r="D109" s="42">
        <f>[1]Monthly!BY105</f>
        <v>50</v>
      </c>
      <c r="E109" s="68">
        <f>[1]Fiscal!H105</f>
        <v>127</v>
      </c>
      <c r="F109" s="42">
        <f>[1]Monthly!BM105</f>
        <v>0</v>
      </c>
      <c r="G109" s="42">
        <f>[1]Monthly!BA105</f>
        <v>153</v>
      </c>
      <c r="H109" s="44">
        <f t="shared" si="5"/>
        <v>-0.67320261437908502</v>
      </c>
    </row>
    <row r="110" spans="1:8" x14ac:dyDescent="0.25">
      <c r="A110" s="64" t="s">
        <v>150</v>
      </c>
      <c r="B110" s="69"/>
      <c r="C110" s="76"/>
      <c r="D110" s="42">
        <f>[1]Monthly!BY106</f>
        <v>75490</v>
      </c>
      <c r="E110" s="68">
        <f>[1]Fiscal!H106</f>
        <v>87314</v>
      </c>
      <c r="F110" s="42">
        <f>[1]Monthly!BM106</f>
        <v>0</v>
      </c>
      <c r="G110" s="42">
        <f>[1]Monthly!BA106</f>
        <v>8142</v>
      </c>
      <c r="H110" s="44">
        <f t="shared" si="5"/>
        <v>8.2716777204618026</v>
      </c>
    </row>
    <row r="111" spans="1:8" x14ac:dyDescent="0.25">
      <c r="A111" s="64" t="s">
        <v>151</v>
      </c>
      <c r="B111" s="69"/>
      <c r="C111" s="76"/>
      <c r="D111" s="42">
        <f>[1]Monthly!BY107</f>
        <v>0</v>
      </c>
      <c r="E111" s="68">
        <f>[1]Fiscal!H107</f>
        <v>0</v>
      </c>
      <c r="F111" s="42">
        <f>[1]Monthly!BM107</f>
        <v>0</v>
      </c>
      <c r="G111" s="42">
        <f>[1]Monthly!BA107</f>
        <v>5</v>
      </c>
      <c r="H111" s="44">
        <f t="shared" si="5"/>
        <v>-1</v>
      </c>
    </row>
    <row r="112" spans="1:8" x14ac:dyDescent="0.25">
      <c r="A112" s="64" t="s">
        <v>152</v>
      </c>
      <c r="B112" s="69"/>
      <c r="C112" s="76"/>
      <c r="D112" s="42">
        <f>[1]Monthly!BY108</f>
        <v>2</v>
      </c>
      <c r="E112" s="68">
        <f>[1]Fiscal!H108</f>
        <v>3</v>
      </c>
      <c r="F112" s="42">
        <f>[1]Monthly!BM108</f>
        <v>0</v>
      </c>
      <c r="G112" s="42">
        <f>[1]Monthly!BA108</f>
        <v>28</v>
      </c>
      <c r="H112" s="44">
        <f t="shared" si="5"/>
        <v>-0.9285714285714286</v>
      </c>
    </row>
    <row r="113" spans="1:8" x14ac:dyDescent="0.25">
      <c r="A113" s="64" t="s">
        <v>153</v>
      </c>
      <c r="B113" s="69"/>
      <c r="C113" s="76"/>
      <c r="D113" s="42">
        <f>[1]Monthly!BY109</f>
        <v>38</v>
      </c>
      <c r="E113" s="68">
        <f>[1]Fiscal!H109</f>
        <v>55</v>
      </c>
      <c r="F113" s="42">
        <f>[1]Monthly!BM109</f>
        <v>3</v>
      </c>
      <c r="G113" s="42">
        <f>[1]Monthly!BA109</f>
        <v>51</v>
      </c>
      <c r="H113" s="44">
        <f t="shared" si="5"/>
        <v>-0.25490196078431371</v>
      </c>
    </row>
    <row r="114" spans="1:8" x14ac:dyDescent="0.25">
      <c r="A114" s="64" t="s">
        <v>132</v>
      </c>
      <c r="B114" s="69"/>
      <c r="C114" s="76"/>
      <c r="D114" s="42">
        <f>[1]Monthly!BY110</f>
        <v>0</v>
      </c>
      <c r="E114" s="68">
        <f>[1]Fiscal!H110</f>
        <v>1</v>
      </c>
      <c r="F114" s="42">
        <f>[1]Monthly!BM110</f>
        <v>0</v>
      </c>
      <c r="G114" s="42">
        <f>[1]Monthly!BA110</f>
        <v>4</v>
      </c>
      <c r="H114" s="44">
        <f t="shared" si="5"/>
        <v>-1</v>
      </c>
    </row>
    <row r="115" spans="1:8" x14ac:dyDescent="0.25">
      <c r="A115" s="64" t="s">
        <v>133</v>
      </c>
      <c r="B115" s="69"/>
      <c r="C115" s="76"/>
      <c r="D115" s="42">
        <f>[1]Monthly!BY111</f>
        <v>12</v>
      </c>
      <c r="E115" s="68">
        <f>[1]Fiscal!H111</f>
        <v>36</v>
      </c>
      <c r="F115" s="42">
        <f>[1]Monthly!BM111</f>
        <v>0</v>
      </c>
      <c r="G115" s="42">
        <f>[1]Monthly!BA111</f>
        <v>27</v>
      </c>
      <c r="H115" s="44">
        <f t="shared" si="5"/>
        <v>-0.55555555555555558</v>
      </c>
    </row>
    <row r="116" spans="1:8" x14ac:dyDescent="0.25">
      <c r="A116" s="64" t="s">
        <v>134</v>
      </c>
      <c r="B116" s="69"/>
      <c r="C116" s="76"/>
      <c r="D116" s="42">
        <f>[1]Monthly!BY112</f>
        <v>20</v>
      </c>
      <c r="E116" s="68">
        <f>[1]Fiscal!H112</f>
        <v>68</v>
      </c>
      <c r="F116" s="42">
        <f>[1]Monthly!BM112</f>
        <v>4</v>
      </c>
      <c r="G116" s="42">
        <f>[1]Monthly!BA112</f>
        <v>29</v>
      </c>
      <c r="H116" s="44">
        <f t="shared" si="5"/>
        <v>-0.31034482758620691</v>
      </c>
    </row>
    <row r="117" spans="1:8" x14ac:dyDescent="0.25">
      <c r="A117" s="64" t="s">
        <v>135</v>
      </c>
      <c r="B117" s="69"/>
      <c r="C117" s="76"/>
      <c r="D117" s="42">
        <f>[1]Monthly!BY113</f>
        <v>0</v>
      </c>
      <c r="E117" s="68">
        <f>[1]Fiscal!H113</f>
        <v>0</v>
      </c>
      <c r="F117" s="42">
        <f>[1]Monthly!BM113</f>
        <v>0</v>
      </c>
      <c r="G117" s="42">
        <f>[1]Monthly!BA113</f>
        <v>43</v>
      </c>
      <c r="H117" s="44">
        <f t="shared" si="5"/>
        <v>-1</v>
      </c>
    </row>
    <row r="118" spans="1:8" x14ac:dyDescent="0.25">
      <c r="A118" s="64"/>
      <c r="B118" s="65"/>
      <c r="C118" s="65" t="s">
        <v>83</v>
      </c>
      <c r="D118" s="49">
        <f>SUM(D105:D117)</f>
        <v>76668</v>
      </c>
      <c r="E118" s="49">
        <f>SUM(E105:E117)</f>
        <v>89814</v>
      </c>
      <c r="F118" s="49">
        <f>SUM(F105:F117)</f>
        <v>7</v>
      </c>
      <c r="G118" s="49">
        <f>SUM(G105:G117)</f>
        <v>12062</v>
      </c>
      <c r="H118" s="44">
        <f t="shared" si="5"/>
        <v>5.3561598408224178</v>
      </c>
    </row>
    <row r="119" spans="1:8" x14ac:dyDescent="0.25">
      <c r="A119" s="29"/>
      <c r="B119" s="29"/>
      <c r="C119" s="36"/>
      <c r="D119" s="54"/>
      <c r="E119" s="54"/>
      <c r="F119" s="54"/>
      <c r="G119" s="54"/>
      <c r="H119" s="37"/>
    </row>
    <row r="120" spans="1:8" x14ac:dyDescent="0.25">
      <c r="A120" s="27" t="s">
        <v>154</v>
      </c>
      <c r="B120" s="29"/>
      <c r="C120" s="36"/>
      <c r="D120" s="54"/>
      <c r="E120" s="73"/>
      <c r="F120" s="54"/>
      <c r="G120" s="54"/>
      <c r="H120" s="37"/>
    </row>
    <row r="121" spans="1:8" x14ac:dyDescent="0.25">
      <c r="A121" s="39" t="s">
        <v>155</v>
      </c>
      <c r="B121" s="56"/>
      <c r="C121" s="41"/>
      <c r="D121" s="78">
        <f>[1]Monthly!BY117</f>
        <v>0</v>
      </c>
      <c r="E121" s="68">
        <f>[1]Fiscal!H117</f>
        <v>12810</v>
      </c>
      <c r="F121" s="78">
        <f>[1]Monthly!BM117</f>
        <v>11145</v>
      </c>
      <c r="G121" s="78">
        <f>[1]Monthly!BA117</f>
        <v>10453</v>
      </c>
      <c r="H121" s="44">
        <f t="shared" ref="H121:H126" si="6">(+D121-G121)/G121</f>
        <v>-1</v>
      </c>
    </row>
    <row r="122" spans="1:8" x14ac:dyDescent="0.25">
      <c r="A122" s="64" t="s">
        <v>156</v>
      </c>
      <c r="B122" s="69"/>
      <c r="C122" s="76"/>
      <c r="D122" s="78">
        <f>[1]Monthly!BY118</f>
        <v>0</v>
      </c>
      <c r="E122" s="68">
        <f>[1]Fiscal!H118</f>
        <v>4042</v>
      </c>
      <c r="F122" s="78">
        <f>[1]Monthly!BM118</f>
        <v>9434</v>
      </c>
      <c r="G122" s="78">
        <f>[1]Monthly!BA118</f>
        <v>7681</v>
      </c>
      <c r="H122" s="44">
        <f t="shared" si="6"/>
        <v>-1</v>
      </c>
    </row>
    <row r="123" spans="1:8" x14ac:dyDescent="0.25">
      <c r="A123" s="64" t="s">
        <v>157</v>
      </c>
      <c r="B123" s="69"/>
      <c r="C123" s="76"/>
      <c r="D123" s="78">
        <f>[1]Monthly!BY119</f>
        <v>0</v>
      </c>
      <c r="E123" s="68">
        <f>[1]Fiscal!H119</f>
        <v>2</v>
      </c>
      <c r="F123" s="78">
        <f>[1]Monthly!BM119</f>
        <v>3</v>
      </c>
      <c r="G123" s="78">
        <f>[1]Monthly!BA119</f>
        <v>88</v>
      </c>
      <c r="H123" s="44">
        <f t="shared" si="6"/>
        <v>-1</v>
      </c>
    </row>
    <row r="124" spans="1:8" x14ac:dyDescent="0.25">
      <c r="A124" s="64" t="s">
        <v>158</v>
      </c>
      <c r="B124" s="69"/>
      <c r="C124" s="76"/>
      <c r="D124" s="78">
        <f>[1]Monthly!BY120</f>
        <v>36516</v>
      </c>
      <c r="E124" s="68">
        <f>[1]Fiscal!H120</f>
        <v>67899</v>
      </c>
      <c r="F124" s="78">
        <f>[1]Monthly!BM120</f>
        <v>26444</v>
      </c>
      <c r="G124" s="78">
        <f>[1]Monthly!BA120</f>
        <v>31348</v>
      </c>
      <c r="H124" s="44">
        <f t="shared" si="6"/>
        <v>0.16485900216919741</v>
      </c>
    </row>
    <row r="125" spans="1:8" x14ac:dyDescent="0.25">
      <c r="A125" s="64" t="s">
        <v>159</v>
      </c>
      <c r="B125" s="69"/>
      <c r="C125" s="76"/>
      <c r="D125" s="78">
        <f>[1]Monthly!BY121</f>
        <v>154</v>
      </c>
      <c r="E125" s="68">
        <f>[1]Fiscal!H121</f>
        <v>273</v>
      </c>
      <c r="F125" s="78">
        <f>[1]Monthly!BM121</f>
        <v>15</v>
      </c>
      <c r="G125" s="78">
        <f>[1]Monthly!BA121</f>
        <v>163</v>
      </c>
      <c r="H125" s="44">
        <f t="shared" si="6"/>
        <v>-5.5214723926380369E-2</v>
      </c>
    </row>
    <row r="126" spans="1:8" x14ac:dyDescent="0.25">
      <c r="A126" s="64" t="s">
        <v>160</v>
      </c>
      <c r="B126" s="69"/>
      <c r="C126" s="76"/>
      <c r="D126" s="78">
        <f>[1]Monthly!BY122</f>
        <v>477</v>
      </c>
      <c r="E126" s="68">
        <f>[1]Fiscal!H122</f>
        <v>1040</v>
      </c>
      <c r="F126" s="78">
        <f>[1]Monthly!BM122</f>
        <v>265</v>
      </c>
      <c r="G126" s="78">
        <f>[1]Monthly!BA122</f>
        <v>635</v>
      </c>
      <c r="H126" s="44">
        <f t="shared" si="6"/>
        <v>-0.24881889763779527</v>
      </c>
    </row>
    <row r="127" spans="1:8" x14ac:dyDescent="0.25">
      <c r="A127" s="29"/>
      <c r="B127" s="29"/>
      <c r="C127" s="36"/>
      <c r="D127" s="54"/>
      <c r="E127" s="54"/>
      <c r="F127" s="54"/>
      <c r="G127" s="54"/>
      <c r="H127" s="37"/>
    </row>
    <row r="128" spans="1:8" x14ac:dyDescent="0.25">
      <c r="A128" s="27" t="s">
        <v>161</v>
      </c>
      <c r="B128" s="29"/>
      <c r="C128" s="36"/>
      <c r="D128" s="33" t="s">
        <v>60</v>
      </c>
      <c r="E128" s="33" t="s">
        <v>61</v>
      </c>
      <c r="F128" s="34" t="s">
        <v>62</v>
      </c>
      <c r="G128" s="34" t="s">
        <v>62</v>
      </c>
      <c r="H128" s="35" t="s">
        <v>63</v>
      </c>
    </row>
    <row r="129" spans="1:8" x14ac:dyDescent="0.25">
      <c r="A129" s="27" t="s">
        <v>162</v>
      </c>
      <c r="B129" s="29"/>
      <c r="C129" s="36"/>
      <c r="D129" s="33" t="s">
        <v>64</v>
      </c>
      <c r="E129" s="33" t="s">
        <v>65</v>
      </c>
      <c r="F129" s="34" t="s">
        <v>66</v>
      </c>
      <c r="G129" s="34">
        <v>2019</v>
      </c>
      <c r="H129" s="33" t="s">
        <v>67</v>
      </c>
    </row>
    <row r="130" spans="1:8" x14ac:dyDescent="0.25">
      <c r="A130" s="39" t="s">
        <v>163</v>
      </c>
      <c r="B130" s="40"/>
      <c r="C130" s="41"/>
      <c r="D130" s="42">
        <f>[1]Monthly!BY125</f>
        <v>271</v>
      </c>
      <c r="E130" s="68">
        <f>[1]Fiscal!H125</f>
        <v>823</v>
      </c>
      <c r="F130" s="42">
        <f>[1]Monthly!BM125</f>
        <v>0</v>
      </c>
      <c r="G130" s="42">
        <f>[1]Monthly!BA125</f>
        <v>350</v>
      </c>
      <c r="H130" s="44">
        <f t="shared" ref="H130:H143" si="7">(+D130-G130)/G130</f>
        <v>-0.2257142857142857</v>
      </c>
    </row>
    <row r="131" spans="1:8" x14ac:dyDescent="0.25">
      <c r="A131" s="64" t="s">
        <v>164</v>
      </c>
      <c r="B131" s="69"/>
      <c r="C131" s="76"/>
      <c r="D131" s="42">
        <f>[1]Monthly!BY126</f>
        <v>0</v>
      </c>
      <c r="E131" s="68">
        <f>[1]Fiscal!H126</f>
        <v>0</v>
      </c>
      <c r="F131" s="42">
        <f>[1]Monthly!BM126</f>
        <v>0</v>
      </c>
      <c r="G131" s="42">
        <f>[1]Monthly!BA126</f>
        <v>640</v>
      </c>
      <c r="H131" s="44">
        <f t="shared" si="7"/>
        <v>-1</v>
      </c>
    </row>
    <row r="132" spans="1:8" x14ac:dyDescent="0.25">
      <c r="A132" s="64" t="s">
        <v>165</v>
      </c>
      <c r="B132" s="69"/>
      <c r="C132" s="76"/>
      <c r="D132" s="42">
        <f>[1]Monthly!BY127</f>
        <v>7793</v>
      </c>
      <c r="E132" s="68">
        <f>[1]Fiscal!H127</f>
        <v>25357</v>
      </c>
      <c r="F132" s="42">
        <f>[1]Monthly!BM127</f>
        <v>1058</v>
      </c>
      <c r="G132" s="42">
        <f>[1]Monthly!BA127</f>
        <v>5238</v>
      </c>
      <c r="H132" s="44">
        <f t="shared" si="7"/>
        <v>0.48778159602901872</v>
      </c>
    </row>
    <row r="133" spans="1:8" x14ac:dyDescent="0.25">
      <c r="A133" s="64" t="s">
        <v>166</v>
      </c>
      <c r="B133" s="69"/>
      <c r="C133" s="76"/>
      <c r="D133" s="42">
        <f>[1]Monthly!BY128</f>
        <v>986</v>
      </c>
      <c r="E133" s="68">
        <f>[1]Fiscal!H128</f>
        <v>3400</v>
      </c>
      <c r="F133" s="42">
        <f>[1]Monthly!BM128</f>
        <v>294</v>
      </c>
      <c r="G133" s="42">
        <f>[1]Monthly!BA128</f>
        <v>1460</v>
      </c>
      <c r="H133" s="44">
        <f t="shared" si="7"/>
        <v>-0.32465753424657534</v>
      </c>
    </row>
    <row r="134" spans="1:8" x14ac:dyDescent="0.25">
      <c r="A134" s="64" t="s">
        <v>129</v>
      </c>
      <c r="B134" s="69"/>
      <c r="C134" s="76"/>
      <c r="D134" s="42">
        <f>[1]Monthly!BY129</f>
        <v>0</v>
      </c>
      <c r="E134" s="68">
        <f>[1]Fiscal!H129</f>
        <v>124</v>
      </c>
      <c r="F134" s="42">
        <f>[1]Monthly!BM129</f>
        <v>6</v>
      </c>
      <c r="G134" s="42">
        <f>[1]Monthly!BA129</f>
        <v>123</v>
      </c>
      <c r="H134" s="44">
        <f t="shared" si="7"/>
        <v>-1</v>
      </c>
    </row>
    <row r="135" spans="1:8" x14ac:dyDescent="0.25">
      <c r="A135" s="64" t="s">
        <v>130</v>
      </c>
      <c r="B135" s="69"/>
      <c r="C135" s="76"/>
      <c r="D135" s="42">
        <f>[1]Monthly!BY130</f>
        <v>8</v>
      </c>
      <c r="E135" s="68">
        <f>[1]Fiscal!H130</f>
        <v>22</v>
      </c>
      <c r="F135" s="42">
        <f>[1]Monthly!BM130</f>
        <v>0</v>
      </c>
      <c r="G135" s="42">
        <f>[1]Monthly!BA130</f>
        <v>15</v>
      </c>
      <c r="H135" s="44">
        <f t="shared" si="7"/>
        <v>-0.46666666666666667</v>
      </c>
    </row>
    <row r="136" spans="1:8" x14ac:dyDescent="0.25">
      <c r="A136" s="64" t="s">
        <v>131</v>
      </c>
      <c r="B136" s="69"/>
      <c r="C136" s="76"/>
      <c r="D136" s="42">
        <f>[1]Monthly!BY131</f>
        <v>19</v>
      </c>
      <c r="E136" s="68">
        <f>[1]Fiscal!H131</f>
        <v>66</v>
      </c>
      <c r="F136" s="42">
        <f>[1]Monthly!BM131</f>
        <v>49</v>
      </c>
      <c r="G136" s="42">
        <f>[1]Monthly!BA131</f>
        <v>17</v>
      </c>
      <c r="H136" s="44">
        <f t="shared" si="7"/>
        <v>0.11764705882352941</v>
      </c>
    </row>
    <row r="137" spans="1:8" x14ac:dyDescent="0.25">
      <c r="A137" s="64" t="s">
        <v>132</v>
      </c>
      <c r="B137" s="69"/>
      <c r="C137" s="76"/>
      <c r="D137" s="42">
        <f>[1]Monthly!BY132</f>
        <v>7</v>
      </c>
      <c r="E137" s="68">
        <f>[1]Fiscal!H132</f>
        <v>20</v>
      </c>
      <c r="F137" s="42">
        <f>[1]Monthly!BM132</f>
        <v>0</v>
      </c>
      <c r="G137" s="42">
        <f>[1]Monthly!BA132</f>
        <v>8</v>
      </c>
      <c r="H137" s="44">
        <f t="shared" si="7"/>
        <v>-0.125</v>
      </c>
    </row>
    <row r="138" spans="1:8" x14ac:dyDescent="0.25">
      <c r="A138" s="64" t="s">
        <v>133</v>
      </c>
      <c r="B138" s="69"/>
      <c r="C138" s="76"/>
      <c r="D138" s="42">
        <f>[1]Monthly!BY133</f>
        <v>25</v>
      </c>
      <c r="E138" s="68">
        <f>[1]Fiscal!H133</f>
        <v>80</v>
      </c>
      <c r="F138" s="42">
        <f>[1]Monthly!BM133</f>
        <v>29</v>
      </c>
      <c r="G138" s="42">
        <f>[1]Monthly!BA133</f>
        <v>29</v>
      </c>
      <c r="H138" s="44">
        <f t="shared" si="7"/>
        <v>-0.13793103448275862</v>
      </c>
    </row>
    <row r="139" spans="1:8" x14ac:dyDescent="0.25">
      <c r="A139" s="64" t="s">
        <v>134</v>
      </c>
      <c r="B139" s="69"/>
      <c r="C139" s="76"/>
      <c r="D139" s="42">
        <f>[1]Monthly!BY134</f>
        <v>26</v>
      </c>
      <c r="E139" s="68">
        <f>[1]Fiscal!H134</f>
        <v>84</v>
      </c>
      <c r="F139" s="42">
        <f>[1]Monthly!BM134</f>
        <v>9</v>
      </c>
      <c r="G139" s="42">
        <f>[1]Monthly!BA134</f>
        <v>23</v>
      </c>
      <c r="H139" s="44">
        <f t="shared" si="7"/>
        <v>0.13043478260869565</v>
      </c>
    </row>
    <row r="140" spans="1:8" x14ac:dyDescent="0.25">
      <c r="A140" s="64" t="s">
        <v>167</v>
      </c>
      <c r="B140" s="69"/>
      <c r="C140" s="76"/>
      <c r="D140" s="42">
        <f>[1]Monthly!BY135</f>
        <v>10</v>
      </c>
      <c r="E140" s="68">
        <f>[1]Fiscal!H135</f>
        <v>215</v>
      </c>
      <c r="F140" s="42">
        <f>[1]Monthly!BM135</f>
        <v>0</v>
      </c>
      <c r="G140" s="42">
        <f>[1]Monthly!BA135</f>
        <v>108</v>
      </c>
      <c r="H140" s="44">
        <f t="shared" si="7"/>
        <v>-0.90740740740740744</v>
      </c>
    </row>
    <row r="141" spans="1:8" x14ac:dyDescent="0.25">
      <c r="A141" s="64" t="s">
        <v>135</v>
      </c>
      <c r="B141" s="69"/>
      <c r="C141" s="76"/>
      <c r="D141" s="42">
        <f>[1]Monthly!BY136</f>
        <v>0</v>
      </c>
      <c r="E141" s="68">
        <f>[1]Fiscal!H136</f>
        <v>0</v>
      </c>
      <c r="F141" s="42">
        <f>[1]Monthly!BM136</f>
        <v>0</v>
      </c>
      <c r="G141" s="42">
        <f>[1]Monthly!BA136</f>
        <v>64</v>
      </c>
      <c r="H141" s="44">
        <f t="shared" si="7"/>
        <v>-1</v>
      </c>
    </row>
    <row r="142" spans="1:8" x14ac:dyDescent="0.25">
      <c r="A142" s="64" t="s">
        <v>168</v>
      </c>
      <c r="B142" s="69"/>
      <c r="C142" s="79"/>
      <c r="D142" s="42">
        <f>[1]Monthly!BY137</f>
        <v>80</v>
      </c>
      <c r="E142" s="68">
        <f>[1]Fiscal!H137</f>
        <v>242</v>
      </c>
      <c r="F142" s="42">
        <f>[1]Monthly!BM137</f>
        <v>0</v>
      </c>
      <c r="G142" s="42">
        <f>[1]Monthly!BA137</f>
        <v>382</v>
      </c>
      <c r="H142" s="44">
        <f t="shared" si="7"/>
        <v>-0.79057591623036649</v>
      </c>
    </row>
    <row r="143" spans="1:8" x14ac:dyDescent="0.25">
      <c r="A143" s="64"/>
      <c r="B143" s="65"/>
      <c r="C143" s="65" t="s">
        <v>83</v>
      </c>
      <c r="D143" s="49">
        <f>+SUM(D130:D142)</f>
        <v>9225</v>
      </c>
      <c r="E143" s="49">
        <f>+SUM(E130:E142)</f>
        <v>30433</v>
      </c>
      <c r="F143" s="49">
        <f>+SUM(F130:F142)</f>
        <v>1445</v>
      </c>
      <c r="G143" s="49">
        <f>+SUM(G130:G142)</f>
        <v>8457</v>
      </c>
      <c r="H143" s="44">
        <f t="shared" si="7"/>
        <v>9.081234480312167E-2</v>
      </c>
    </row>
    <row r="144" spans="1:8" x14ac:dyDescent="0.25">
      <c r="A144" s="57"/>
      <c r="B144" s="57"/>
      <c r="C144" s="80"/>
      <c r="D144" s="81"/>
      <c r="E144" s="81"/>
      <c r="F144" s="81"/>
      <c r="G144" s="81"/>
      <c r="H144" s="71"/>
    </row>
    <row r="145" spans="1:8" x14ac:dyDescent="0.25">
      <c r="A145" s="82" t="s">
        <v>169</v>
      </c>
      <c r="B145" s="57"/>
      <c r="C145" s="80"/>
      <c r="D145" s="81"/>
      <c r="E145" s="81"/>
      <c r="F145" s="81"/>
      <c r="G145" s="81"/>
      <c r="H145" s="71"/>
    </row>
    <row r="146" spans="1:8" x14ac:dyDescent="0.25">
      <c r="A146" s="39" t="s">
        <v>170</v>
      </c>
      <c r="B146" s="40"/>
      <c r="C146" s="41"/>
      <c r="D146" s="42">
        <f>[1]Monthly!BY141</f>
        <v>3</v>
      </c>
      <c r="E146" s="68">
        <f>[1]Fiscal!H141</f>
        <v>16</v>
      </c>
      <c r="F146" s="42">
        <f>[1]Monthly!BM141</f>
        <v>0</v>
      </c>
      <c r="G146" s="42">
        <f>[1]Monthly!BA141</f>
        <v>9</v>
      </c>
      <c r="H146" s="44">
        <f>(+D146-G146)/G146</f>
        <v>-0.66666666666666663</v>
      </c>
    </row>
    <row r="147" spans="1:8" x14ac:dyDescent="0.25">
      <c r="A147" s="64" t="s">
        <v>13</v>
      </c>
      <c r="B147" s="69"/>
      <c r="C147" s="76"/>
      <c r="D147" s="42">
        <f>[1]Monthly!BY142</f>
        <v>47</v>
      </c>
      <c r="E147" s="68">
        <f>[1]Fiscal!H142</f>
        <v>188</v>
      </c>
      <c r="F147" s="42">
        <f>[1]Monthly!BM142</f>
        <v>2</v>
      </c>
      <c r="G147" s="42">
        <f>[1]Monthly!BA142</f>
        <v>44</v>
      </c>
      <c r="H147" s="44">
        <f>(+D147-G147)/G147</f>
        <v>6.8181818181818177E-2</v>
      </c>
    </row>
    <row r="148" spans="1:8" x14ac:dyDescent="0.25">
      <c r="A148" s="64" t="s">
        <v>171</v>
      </c>
      <c r="B148" s="69"/>
      <c r="C148" s="76"/>
      <c r="D148" s="42">
        <f>[1]Monthly!BY143</f>
        <v>82</v>
      </c>
      <c r="E148" s="68">
        <f>[1]Fiscal!H143</f>
        <v>254</v>
      </c>
      <c r="F148" s="42">
        <f>[1]Monthly!BM143</f>
        <v>1</v>
      </c>
      <c r="G148" s="42">
        <f>[1]Monthly!BA143</f>
        <v>59</v>
      </c>
      <c r="H148" s="44">
        <f>(+D148-G148)/G148</f>
        <v>0.38983050847457629</v>
      </c>
    </row>
    <row r="149" spans="1:8" x14ac:dyDescent="0.25">
      <c r="A149" s="29"/>
      <c r="B149" s="29"/>
      <c r="C149" s="36"/>
      <c r="D149" s="54"/>
      <c r="E149" s="54"/>
      <c r="F149" s="54"/>
      <c r="G149" s="54"/>
      <c r="H149" s="37"/>
    </row>
    <row r="150" spans="1:8" x14ac:dyDescent="0.25">
      <c r="A150" s="27" t="s">
        <v>172</v>
      </c>
      <c r="B150" s="29"/>
      <c r="C150" s="36"/>
      <c r="D150" s="33"/>
      <c r="E150" s="33"/>
      <c r="F150" s="34"/>
      <c r="G150" s="34"/>
      <c r="H150" s="33"/>
    </row>
    <row r="151" spans="1:8" x14ac:dyDescent="0.25">
      <c r="A151" s="83" t="s">
        <v>173</v>
      </c>
      <c r="B151" s="40"/>
      <c r="C151" s="41"/>
      <c r="D151" s="42">
        <f>[1]Monthly!BY146</f>
        <v>43</v>
      </c>
      <c r="E151" s="68">
        <f>[1]Fiscal!H146</f>
        <v>211</v>
      </c>
      <c r="F151" s="42">
        <f>[1]Monthly!BM146</f>
        <v>0</v>
      </c>
      <c r="G151" s="42">
        <f>[1]Monthly!BA146</f>
        <v>3</v>
      </c>
      <c r="H151" s="44">
        <f>(+D151-G151)/G151</f>
        <v>13.333333333333334</v>
      </c>
    </row>
    <row r="152" spans="1:8" x14ac:dyDescent="0.25">
      <c r="A152" s="74" t="s">
        <v>174</v>
      </c>
      <c r="B152" s="69"/>
      <c r="C152" s="76"/>
      <c r="D152" s="42">
        <f>[1]Monthly!BY147</f>
        <v>39</v>
      </c>
      <c r="E152" s="68">
        <f>[1]Fiscal!H147</f>
        <v>174</v>
      </c>
      <c r="F152" s="42">
        <f>[1]Monthly!BM147</f>
        <v>0</v>
      </c>
      <c r="G152" s="42">
        <f>[1]Monthly!BA147</f>
        <v>55</v>
      </c>
      <c r="H152" s="44">
        <f>(+D152-G152)/G152</f>
        <v>-0.29090909090909089</v>
      </c>
    </row>
    <row r="153" spans="1:8" x14ac:dyDescent="0.25">
      <c r="A153" s="29"/>
      <c r="B153" s="29"/>
      <c r="C153" s="36"/>
      <c r="D153" s="54"/>
      <c r="E153" s="54"/>
      <c r="F153" s="54"/>
      <c r="G153" s="54"/>
      <c r="H153" s="37"/>
    </row>
    <row r="154" spans="1:8" x14ac:dyDescent="0.25">
      <c r="A154" s="27" t="s">
        <v>175</v>
      </c>
      <c r="B154" s="29"/>
      <c r="C154" s="36"/>
      <c r="D154" s="54"/>
      <c r="E154" s="54"/>
      <c r="F154" s="54"/>
      <c r="G154" s="54"/>
      <c r="H154" s="37"/>
    </row>
    <row r="155" spans="1:8" x14ac:dyDescent="0.25">
      <c r="A155" s="39" t="s">
        <v>176</v>
      </c>
      <c r="B155" s="40"/>
      <c r="C155" s="41"/>
      <c r="D155" s="42">
        <f>[1]Monthly!BY150</f>
        <v>0</v>
      </c>
      <c r="E155" s="68">
        <f>[1]Fiscal!H150</f>
        <v>0</v>
      </c>
      <c r="F155" s="42">
        <f>[1]Monthly!BM150</f>
        <v>0</v>
      </c>
      <c r="G155" s="42">
        <f>[1]Monthly!BA150</f>
        <v>25915</v>
      </c>
      <c r="H155" s="44">
        <f t="shared" ref="H155:H163" si="8">(+D155-G155)/G155</f>
        <v>-1</v>
      </c>
    </row>
    <row r="156" spans="1:8" x14ac:dyDescent="0.25">
      <c r="A156" s="64" t="s">
        <v>129</v>
      </c>
      <c r="B156" s="69"/>
      <c r="C156" s="76"/>
      <c r="D156" s="42">
        <f>[1]Monthly!BY151</f>
        <v>0</v>
      </c>
      <c r="E156" s="68">
        <f>[1]Fiscal!H151</f>
        <v>241</v>
      </c>
      <c r="F156" s="42">
        <f>[1]Monthly!BM151</f>
        <v>0</v>
      </c>
      <c r="G156" s="42">
        <f>[1]Monthly!BA151</f>
        <v>1651</v>
      </c>
      <c r="H156" s="44">
        <f t="shared" si="8"/>
        <v>-1</v>
      </c>
    </row>
    <row r="157" spans="1:8" x14ac:dyDescent="0.25">
      <c r="A157" s="64" t="s">
        <v>130</v>
      </c>
      <c r="B157" s="69"/>
      <c r="C157" s="76"/>
      <c r="D157" s="42">
        <f>[1]Monthly!BY152</f>
        <v>110</v>
      </c>
      <c r="E157" s="68">
        <f>[1]Fiscal!H152</f>
        <v>302</v>
      </c>
      <c r="F157" s="42">
        <f>[1]Monthly!BM152</f>
        <v>0</v>
      </c>
      <c r="G157" s="42">
        <f>[1]Monthly!BA152</f>
        <v>162</v>
      </c>
      <c r="H157" s="44">
        <f t="shared" si="8"/>
        <v>-0.32098765432098764</v>
      </c>
    </row>
    <row r="158" spans="1:8" x14ac:dyDescent="0.25">
      <c r="A158" s="64" t="s">
        <v>153</v>
      </c>
      <c r="B158" s="69"/>
      <c r="C158" s="76"/>
      <c r="D158" s="42">
        <f>[1]Monthly!BY153</f>
        <v>202</v>
      </c>
      <c r="E158" s="68">
        <f>[1]Fiscal!H153</f>
        <v>841</v>
      </c>
      <c r="F158" s="42">
        <f>[1]Monthly!BM153</f>
        <v>55</v>
      </c>
      <c r="G158" s="42">
        <f>[1]Monthly!BA153</f>
        <v>627</v>
      </c>
      <c r="H158" s="44">
        <f t="shared" si="8"/>
        <v>-0.67783094098883567</v>
      </c>
    </row>
    <row r="159" spans="1:8" x14ac:dyDescent="0.25">
      <c r="A159" s="64" t="s">
        <v>132</v>
      </c>
      <c r="B159" s="69"/>
      <c r="C159" s="76"/>
      <c r="D159" s="42">
        <f>[1]Monthly!BY154</f>
        <v>111</v>
      </c>
      <c r="E159" s="68">
        <f>[1]Fiscal!H154</f>
        <v>151</v>
      </c>
      <c r="F159" s="42">
        <f>[1]Monthly!BM154</f>
        <v>0</v>
      </c>
      <c r="G159" s="42">
        <f>[1]Monthly!BA154</f>
        <v>305</v>
      </c>
      <c r="H159" s="44">
        <f t="shared" si="8"/>
        <v>-0.63606557377049178</v>
      </c>
    </row>
    <row r="160" spans="1:8" x14ac:dyDescent="0.25">
      <c r="A160" s="64" t="s">
        <v>177</v>
      </c>
      <c r="B160" s="69"/>
      <c r="C160" s="76"/>
      <c r="D160" s="42">
        <f>[1]Monthly!BY155</f>
        <v>148</v>
      </c>
      <c r="E160" s="68">
        <f>[1]Fiscal!H155</f>
        <v>499</v>
      </c>
      <c r="F160" s="42">
        <f>[1]Monthly!BM155</f>
        <v>0</v>
      </c>
      <c r="G160" s="42">
        <f>[1]Monthly!BA155</f>
        <v>251</v>
      </c>
      <c r="H160" s="44">
        <f t="shared" si="8"/>
        <v>-0.41035856573705182</v>
      </c>
    </row>
    <row r="161" spans="1:8" x14ac:dyDescent="0.25">
      <c r="A161" s="64" t="s">
        <v>134</v>
      </c>
      <c r="B161" s="69"/>
      <c r="C161" s="76"/>
      <c r="D161" s="42">
        <f>[1]Monthly!BY156</f>
        <v>163</v>
      </c>
      <c r="E161" s="68">
        <f>[1]Fiscal!H156</f>
        <v>581</v>
      </c>
      <c r="F161" s="42">
        <f>[1]Monthly!BM156</f>
        <v>86</v>
      </c>
      <c r="G161" s="42">
        <f>[1]Monthly!BA156</f>
        <v>277</v>
      </c>
      <c r="H161" s="44">
        <f t="shared" si="8"/>
        <v>-0.41155234657039713</v>
      </c>
    </row>
    <row r="162" spans="1:8" x14ac:dyDescent="0.25">
      <c r="A162" s="64" t="s">
        <v>135</v>
      </c>
      <c r="B162" s="69"/>
      <c r="C162" s="76"/>
      <c r="D162" s="42">
        <f>[1]Monthly!BY157</f>
        <v>0</v>
      </c>
      <c r="E162" s="68">
        <f>[1]Fiscal!H157</f>
        <v>0</v>
      </c>
      <c r="F162" s="42">
        <f>[1]Monthly!BM157</f>
        <v>0</v>
      </c>
      <c r="G162" s="42">
        <f>[1]Monthly!BA157</f>
        <v>85</v>
      </c>
      <c r="H162" s="44">
        <f t="shared" si="8"/>
        <v>-1</v>
      </c>
    </row>
    <row r="163" spans="1:8" x14ac:dyDescent="0.25">
      <c r="A163" s="64"/>
      <c r="B163" s="69"/>
      <c r="C163" s="84" t="s">
        <v>83</v>
      </c>
      <c r="D163" s="49">
        <f>SUM(D155:D162)</f>
        <v>734</v>
      </c>
      <c r="E163" s="49">
        <f>SUM(E155:E162)</f>
        <v>2615</v>
      </c>
      <c r="F163" s="49">
        <f>SUM(F155:F162)</f>
        <v>141</v>
      </c>
      <c r="G163" s="49">
        <f>SUM(G155:G162)</f>
        <v>29273</v>
      </c>
      <c r="H163" s="44">
        <f t="shared" si="8"/>
        <v>-0.97492569945000518</v>
      </c>
    </row>
    <row r="164" spans="1:8" x14ac:dyDescent="0.25">
      <c r="A164" s="29"/>
      <c r="B164" s="29"/>
      <c r="C164" s="36"/>
      <c r="D164" s="54"/>
      <c r="E164" s="54"/>
      <c r="F164" s="54"/>
      <c r="G164" s="54"/>
      <c r="H164" s="37"/>
    </row>
    <row r="165" spans="1:8" x14ac:dyDescent="0.25">
      <c r="A165" s="29"/>
      <c r="B165" s="85"/>
      <c r="C165" s="33"/>
      <c r="D165" s="86"/>
      <c r="E165" s="86"/>
      <c r="F165" s="87"/>
      <c r="G165" s="87"/>
      <c r="H165" s="35"/>
    </row>
    <row r="166" spans="1:8" x14ac:dyDescent="0.25">
      <c r="A166" s="27" t="s">
        <v>178</v>
      </c>
      <c r="B166" s="85" t="s">
        <v>179</v>
      </c>
      <c r="C166" s="33" t="s">
        <v>180</v>
      </c>
      <c r="D166" s="86" t="s">
        <v>181</v>
      </c>
      <c r="E166" s="86" t="s">
        <v>182</v>
      </c>
      <c r="F166" s="87" t="s">
        <v>183</v>
      </c>
      <c r="G166" s="87" t="s">
        <v>183</v>
      </c>
      <c r="H166" s="35" t="s">
        <v>63</v>
      </c>
    </row>
    <row r="167" spans="1:8" x14ac:dyDescent="0.25">
      <c r="A167" s="88" t="s">
        <v>184</v>
      </c>
      <c r="B167" s="89" t="s">
        <v>185</v>
      </c>
      <c r="C167" s="86" t="s">
        <v>186</v>
      </c>
      <c r="D167" s="86" t="s">
        <v>186</v>
      </c>
      <c r="E167" s="86" t="s">
        <v>187</v>
      </c>
      <c r="F167" s="87" t="s">
        <v>187</v>
      </c>
      <c r="G167" s="87">
        <v>2019</v>
      </c>
      <c r="H167" s="33" t="s">
        <v>67</v>
      </c>
    </row>
    <row r="168" spans="1:8" x14ac:dyDescent="0.25">
      <c r="A168" s="90" t="s">
        <v>188</v>
      </c>
      <c r="B168" s="91">
        <f>[1]Monthly!BY162</f>
        <v>8</v>
      </c>
      <c r="C168" s="92">
        <f>[1]Monthly!BY163</f>
        <v>47</v>
      </c>
      <c r="D168" s="42">
        <f>[1]Fiscal!H163</f>
        <v>200</v>
      </c>
      <c r="E168" s="91">
        <f>[1]Monthly!BM162</f>
        <v>0</v>
      </c>
      <c r="F168" s="92">
        <f>[1]Monthly!BM163</f>
        <v>0</v>
      </c>
      <c r="G168" s="92">
        <f>[1]Monthly!BA163</f>
        <v>120</v>
      </c>
      <c r="H168" s="44">
        <f t="shared" ref="H168:H174" si="9">(C168-G168)/G168</f>
        <v>-0.60833333333333328</v>
      </c>
    </row>
    <row r="169" spans="1:8" x14ac:dyDescent="0.25">
      <c r="A169" s="90" t="s">
        <v>189</v>
      </c>
      <c r="B169" s="93">
        <f>[1]Monthly!BY164</f>
        <v>9</v>
      </c>
      <c r="C169" s="92">
        <f>[1]Monthly!BY165</f>
        <v>254</v>
      </c>
      <c r="D169" s="42">
        <f>[1]Fiscal!H165</f>
        <v>420</v>
      </c>
      <c r="E169" s="93">
        <f>[1]Monthly!BM164</f>
        <v>0</v>
      </c>
      <c r="F169" s="92">
        <f>[1]Monthly!BM165</f>
        <v>0</v>
      </c>
      <c r="G169" s="92">
        <f>[1]Monthly!BA165</f>
        <v>625</v>
      </c>
      <c r="H169" s="44">
        <f t="shared" si="9"/>
        <v>-0.59360000000000002</v>
      </c>
    </row>
    <row r="170" spans="1:8" x14ac:dyDescent="0.25">
      <c r="A170" s="90" t="s">
        <v>190</v>
      </c>
      <c r="B170" s="93">
        <f>[1]Monthly!BY166</f>
        <v>2</v>
      </c>
      <c r="C170" s="92">
        <f>[1]Monthly!BY167</f>
        <v>31</v>
      </c>
      <c r="D170" s="42">
        <f>[1]Fiscal!H167</f>
        <v>31</v>
      </c>
      <c r="E170" s="93">
        <f>[1]Monthly!BM166</f>
        <v>0</v>
      </c>
      <c r="F170" s="92">
        <f>[1]Monthly!BM167</f>
        <v>0</v>
      </c>
      <c r="G170" s="92">
        <f>[1]Monthly!BA167</f>
        <v>20</v>
      </c>
      <c r="H170" s="44">
        <f t="shared" si="9"/>
        <v>0.55000000000000004</v>
      </c>
    </row>
    <row r="171" spans="1:8" x14ac:dyDescent="0.25">
      <c r="A171" s="90" t="s">
        <v>191</v>
      </c>
      <c r="B171" s="93">
        <f>[1]Monthly!BY168</f>
        <v>0</v>
      </c>
      <c r="C171" s="92">
        <f>[1]Monthly!BY169</f>
        <v>0</v>
      </c>
      <c r="D171" s="42">
        <f>[1]Fiscal!H168</f>
        <v>0</v>
      </c>
      <c r="E171" s="93">
        <f>[1]Monthly!BM168</f>
        <v>0</v>
      </c>
      <c r="F171" s="92">
        <f>[1]Monthly!BM169</f>
        <v>0</v>
      </c>
      <c r="G171" s="92">
        <f>[1]Monthly!BA169</f>
        <v>20</v>
      </c>
      <c r="H171" s="44">
        <f t="shared" si="9"/>
        <v>-1</v>
      </c>
    </row>
    <row r="172" spans="1:8" x14ac:dyDescent="0.25">
      <c r="A172" s="90" t="s">
        <v>192</v>
      </c>
      <c r="B172" s="93"/>
      <c r="C172" s="43">
        <f>[1]Monthly!BY170</f>
        <v>0</v>
      </c>
      <c r="D172" s="42">
        <f>[1]Fiscal!H170</f>
        <v>0</v>
      </c>
      <c r="E172" s="93"/>
      <c r="F172" s="43">
        <f>[1]Monthly!BM170</f>
        <v>0</v>
      </c>
      <c r="G172" s="92">
        <f>[1]Monthly!BA170</f>
        <v>250</v>
      </c>
      <c r="H172" s="44">
        <f t="shared" si="9"/>
        <v>-1</v>
      </c>
    </row>
    <row r="173" spans="1:8" x14ac:dyDescent="0.25">
      <c r="A173" s="90" t="s">
        <v>193</v>
      </c>
      <c r="B173" s="93">
        <f>[1]Monthly!BY171</f>
        <v>1</v>
      </c>
      <c r="C173" s="92">
        <f>[1]Monthly!BY172</f>
        <v>16</v>
      </c>
      <c r="D173" s="42">
        <f>[1]Fiscal!H172</f>
        <v>132</v>
      </c>
      <c r="E173" s="93">
        <f>[1]Monthly!BM171</f>
        <v>0</v>
      </c>
      <c r="F173" s="92">
        <f>[1]Monthly!BM172</f>
        <v>0</v>
      </c>
      <c r="G173" s="92">
        <f>[1]Monthly!BA171</f>
        <v>8</v>
      </c>
      <c r="H173" s="44">
        <f t="shared" si="9"/>
        <v>1</v>
      </c>
    </row>
    <row r="174" spans="1:8" x14ac:dyDescent="0.25">
      <c r="A174" s="90" t="s">
        <v>194</v>
      </c>
      <c r="B174" s="93">
        <f>[1]Monthly!BY173</f>
        <v>7</v>
      </c>
      <c r="C174" s="94">
        <f>[1]Monthly!BY174</f>
        <v>32</v>
      </c>
      <c r="D174" s="95">
        <f>[1]Fiscal!H174</f>
        <v>74</v>
      </c>
      <c r="E174" s="93">
        <f>[1]Monthly!BM173</f>
        <v>0</v>
      </c>
      <c r="F174" s="94">
        <f>[1]Monthly!BM174</f>
        <v>0</v>
      </c>
      <c r="G174" s="92">
        <f>[1]Monthly!BA174</f>
        <v>46</v>
      </c>
      <c r="H174" s="44">
        <f t="shared" si="9"/>
        <v>-0.30434782608695654</v>
      </c>
    </row>
    <row r="175" spans="1:8" x14ac:dyDescent="0.25">
      <c r="A175" s="96"/>
      <c r="B175" s="97"/>
      <c r="C175" s="98"/>
      <c r="D175" s="98"/>
      <c r="E175" s="98"/>
      <c r="F175" s="99"/>
      <c r="G175" s="92"/>
      <c r="H175" s="60"/>
    </row>
    <row r="176" spans="1:8" x14ac:dyDescent="0.25">
      <c r="A176" s="90" t="s">
        <v>195</v>
      </c>
      <c r="B176" s="100"/>
      <c r="C176" s="101"/>
      <c r="D176" s="101"/>
      <c r="E176" s="101"/>
      <c r="F176" s="102"/>
      <c r="G176" s="92"/>
      <c r="H176" s="103"/>
    </row>
    <row r="177" spans="1:8" x14ac:dyDescent="0.25">
      <c r="A177" s="90" t="s">
        <v>196</v>
      </c>
      <c r="B177" s="104">
        <f>[1]Monthly!BY176</f>
        <v>0</v>
      </c>
      <c r="C177" s="105">
        <f>[1]Monthly!BY177</f>
        <v>0</v>
      </c>
      <c r="D177" s="105">
        <f>[1]Fiscal!H77</f>
        <v>186</v>
      </c>
      <c r="E177" s="104">
        <f>[1]Monthly!BM176</f>
        <v>6</v>
      </c>
      <c r="F177" s="105">
        <f>[1]Monthly!BM177</f>
        <v>9</v>
      </c>
      <c r="G177" s="92">
        <f>[1]Monthly!BA177</f>
        <v>5</v>
      </c>
      <c r="H177" s="44">
        <f t="shared" ref="H177:H182" si="10">(C177-G177)/G177</f>
        <v>-1</v>
      </c>
    </row>
    <row r="178" spans="1:8" x14ac:dyDescent="0.25">
      <c r="A178" s="90" t="s">
        <v>197</v>
      </c>
      <c r="B178" s="93">
        <f>[1]Monthly!BY179</f>
        <v>0</v>
      </c>
      <c r="C178" s="68">
        <f>[1]Monthly!BY180</f>
        <v>0</v>
      </c>
      <c r="D178" s="68">
        <f>[1]Fiscal!H180</f>
        <v>6</v>
      </c>
      <c r="E178" s="93">
        <f>[1]Monthly!BM179</f>
        <v>0</v>
      </c>
      <c r="F178" s="68">
        <f>[1]Monthly!BM180</f>
        <v>0</v>
      </c>
      <c r="G178" s="92">
        <f>[1]Monthly!BA180</f>
        <v>0</v>
      </c>
      <c r="H178" s="44"/>
    </row>
    <row r="179" spans="1:8" x14ac:dyDescent="0.25">
      <c r="A179" s="90" t="s">
        <v>198</v>
      </c>
      <c r="B179" s="93">
        <f>[1]Monthly!BY182</f>
        <v>2</v>
      </c>
      <c r="C179" s="68">
        <f>[1]Monthly!BY183</f>
        <v>60</v>
      </c>
      <c r="D179" s="68">
        <f>[1]Fiscal!H183</f>
        <v>344</v>
      </c>
      <c r="E179" s="93">
        <f>[1]Monthly!BM182</f>
        <v>0</v>
      </c>
      <c r="F179" s="68">
        <f>[1]Monthly!BM183</f>
        <v>0</v>
      </c>
      <c r="G179" s="92">
        <f>[1]Monthly!BA183</f>
        <v>387</v>
      </c>
      <c r="H179" s="44">
        <f t="shared" si="10"/>
        <v>-0.84496124031007747</v>
      </c>
    </row>
    <row r="180" spans="1:8" x14ac:dyDescent="0.25">
      <c r="A180" s="90" t="s">
        <v>199</v>
      </c>
      <c r="B180" s="93">
        <f>[1]Monthly!BY185</f>
        <v>0</v>
      </c>
      <c r="C180" s="68">
        <f>[1]Monthly!BY186</f>
        <v>0</v>
      </c>
      <c r="D180" s="68">
        <f>[1]Fiscal!H186</f>
        <v>0</v>
      </c>
      <c r="E180" s="93">
        <f>[1]Monthly!BM185</f>
        <v>0</v>
      </c>
      <c r="F180" s="68">
        <f>[1]Monthly!BM186</f>
        <v>0</v>
      </c>
      <c r="G180" s="92">
        <f>[1]Monthly!BA186</f>
        <v>0</v>
      </c>
      <c r="H180" s="44"/>
    </row>
    <row r="181" spans="1:8" x14ac:dyDescent="0.25">
      <c r="A181" s="90" t="s">
        <v>200</v>
      </c>
      <c r="B181" s="93">
        <f>[1]Monthly!BY188</f>
        <v>0</v>
      </c>
      <c r="C181" s="68">
        <f>[1]Monthly!BY189</f>
        <v>0</v>
      </c>
      <c r="D181" s="68">
        <f>[1]Fiscal!H189</f>
        <v>0</v>
      </c>
      <c r="E181" s="93">
        <f>[1]Monthly!BM188</f>
        <v>0</v>
      </c>
      <c r="F181" s="68">
        <f>[1]Monthly!BM189</f>
        <v>0</v>
      </c>
      <c r="G181" s="92">
        <f>[1]Monthly!BA189</f>
        <v>0</v>
      </c>
      <c r="H181" s="44"/>
    </row>
    <row r="182" spans="1:8" x14ac:dyDescent="0.25">
      <c r="A182" s="90" t="s">
        <v>201</v>
      </c>
      <c r="B182" s="93">
        <f>[1]Monthly!BY191</f>
        <v>0</v>
      </c>
      <c r="C182" s="68">
        <f>[1]Monthly!BY192</f>
        <v>0</v>
      </c>
      <c r="D182" s="68">
        <f>[1]Fiscal!H192</f>
        <v>35</v>
      </c>
      <c r="E182" s="93">
        <f>[1]Monthly!BM191</f>
        <v>2</v>
      </c>
      <c r="F182" s="68">
        <f>[1]Monthly!BM192</f>
        <v>4</v>
      </c>
      <c r="G182" s="92">
        <f>[1]Monthly!BA192</f>
        <v>6</v>
      </c>
      <c r="H182" s="44">
        <f t="shared" si="10"/>
        <v>-1</v>
      </c>
    </row>
    <row r="183" spans="1:8" x14ac:dyDescent="0.25">
      <c r="A183" s="29"/>
      <c r="B183" s="36"/>
      <c r="C183" s="54"/>
      <c r="D183" s="54"/>
      <c r="E183" s="54"/>
      <c r="F183" s="106"/>
      <c r="G183" s="92"/>
      <c r="H183" s="103"/>
    </row>
    <row r="184" spans="1:8" x14ac:dyDescent="0.25">
      <c r="A184" s="27" t="s">
        <v>202</v>
      </c>
      <c r="B184" s="36"/>
      <c r="C184" s="107"/>
      <c r="D184" s="107"/>
      <c r="E184" s="107"/>
      <c r="F184" s="106"/>
      <c r="G184" s="92"/>
      <c r="H184" s="103"/>
    </row>
    <row r="185" spans="1:8" x14ac:dyDescent="0.25">
      <c r="A185" s="108" t="s">
        <v>203</v>
      </c>
      <c r="B185" s="42">
        <v>1</v>
      </c>
      <c r="C185" s="42">
        <f>[1]Monthly!BY209</f>
        <v>0</v>
      </c>
      <c r="D185" s="42">
        <f>[1]Fiscal!H209</f>
        <v>0</v>
      </c>
      <c r="E185" s="42">
        <v>0</v>
      </c>
      <c r="F185" s="42">
        <f>[1]Monthly!BM209</f>
        <v>0</v>
      </c>
      <c r="G185" s="92">
        <f>[1]Monthly!BA209</f>
        <v>39</v>
      </c>
      <c r="H185" s="44">
        <f>(C185-G185)/G185</f>
        <v>-1</v>
      </c>
    </row>
    <row r="186" spans="1:8" x14ac:dyDescent="0.25">
      <c r="A186" s="64" t="s">
        <v>204</v>
      </c>
      <c r="B186" s="42">
        <v>1</v>
      </c>
      <c r="C186" s="42">
        <f>[1]Monthly!BY210</f>
        <v>0</v>
      </c>
      <c r="D186" s="42">
        <f>[1]Fiscal!H210</f>
        <v>0</v>
      </c>
      <c r="E186" s="42">
        <v>0</v>
      </c>
      <c r="F186" s="42">
        <f>[1]Monthly!BM210</f>
        <v>0</v>
      </c>
      <c r="G186" s="92">
        <f>[1]Monthly!BA210</f>
        <v>17</v>
      </c>
      <c r="H186" s="44">
        <f>(C186-G186)/G186</f>
        <v>-1</v>
      </c>
    </row>
    <row r="187" spans="1:8" x14ac:dyDescent="0.25">
      <c r="A187" s="29"/>
      <c r="B187" s="36"/>
      <c r="C187" s="54"/>
      <c r="D187" s="54"/>
      <c r="E187" s="54"/>
      <c r="F187" s="106"/>
      <c r="G187" s="106"/>
      <c r="H187" s="103"/>
    </row>
    <row r="188" spans="1:8" x14ac:dyDescent="0.25">
      <c r="A188" s="27"/>
      <c r="B188" s="85"/>
      <c r="C188" s="33" t="s">
        <v>180</v>
      </c>
      <c r="D188" s="86" t="s">
        <v>181</v>
      </c>
      <c r="E188" s="86"/>
      <c r="F188" s="87" t="s">
        <v>183</v>
      </c>
      <c r="G188" s="87" t="s">
        <v>183</v>
      </c>
      <c r="H188" s="35" t="s">
        <v>63</v>
      </c>
    </row>
    <row r="189" spans="1:8" x14ac:dyDescent="0.25">
      <c r="A189" s="109" t="s">
        <v>205</v>
      </c>
      <c r="B189" s="110"/>
      <c r="C189" s="86" t="s">
        <v>186</v>
      </c>
      <c r="D189" s="86" t="s">
        <v>186</v>
      </c>
      <c r="E189" s="86"/>
      <c r="F189" s="87" t="s">
        <v>187</v>
      </c>
      <c r="G189" s="87">
        <v>2019</v>
      </c>
      <c r="H189" s="33" t="s">
        <v>67</v>
      </c>
    </row>
    <row r="190" spans="1:8" x14ac:dyDescent="0.25">
      <c r="A190" s="111" t="s">
        <v>128</v>
      </c>
      <c r="B190" s="93"/>
      <c r="C190" s="42">
        <f>[1]Monthly!BY194</f>
        <v>18</v>
      </c>
      <c r="D190" s="42">
        <f>[1]Fiscal!E194</f>
        <v>183</v>
      </c>
      <c r="E190" s="42"/>
      <c r="F190" s="112">
        <f>[1]Monthly!BM194</f>
        <v>19</v>
      </c>
      <c r="G190" s="112">
        <f>[1]Monthly!BA194</f>
        <v>20</v>
      </c>
      <c r="H190" s="44">
        <f t="shared" ref="H190:H198" si="11">(C190-G190)/G190</f>
        <v>-0.1</v>
      </c>
    </row>
    <row r="191" spans="1:8" x14ac:dyDescent="0.25">
      <c r="A191" s="111" t="s">
        <v>129</v>
      </c>
      <c r="B191" s="93"/>
      <c r="C191" s="42">
        <f>[1]Monthly!BY195</f>
        <v>0</v>
      </c>
      <c r="D191" s="42">
        <f>[1]Fiscal!E195</f>
        <v>1</v>
      </c>
      <c r="E191" s="42"/>
      <c r="F191" s="112">
        <f>[1]Monthly!BM195</f>
        <v>0</v>
      </c>
      <c r="G191" s="112">
        <f>[1]Monthly!BA195</f>
        <v>0</v>
      </c>
      <c r="H191" s="44"/>
    </row>
    <row r="192" spans="1:8" x14ac:dyDescent="0.25">
      <c r="A192" s="111" t="s">
        <v>130</v>
      </c>
      <c r="B192" s="93"/>
      <c r="C192" s="42">
        <f>[1]Monthly!BY196</f>
        <v>6</v>
      </c>
      <c r="D192" s="42">
        <f>[1]Fiscal!E196</f>
        <v>59</v>
      </c>
      <c r="E192" s="42"/>
      <c r="F192" s="112">
        <f>[1]Monthly!BM196</f>
        <v>0</v>
      </c>
      <c r="G192" s="112">
        <f>[1]Monthly!BA196</f>
        <v>0</v>
      </c>
      <c r="H192" s="44"/>
    </row>
    <row r="193" spans="1:8" x14ac:dyDescent="0.25">
      <c r="A193" s="111" t="s">
        <v>131</v>
      </c>
      <c r="B193" s="93"/>
      <c r="C193" s="42">
        <f>[1]Monthly!BY197</f>
        <v>0</v>
      </c>
      <c r="D193" s="42">
        <f>[1]Fiscal!E197</f>
        <v>6</v>
      </c>
      <c r="E193" s="42"/>
      <c r="F193" s="112">
        <f>[1]Monthly!BM197</f>
        <v>0</v>
      </c>
      <c r="G193" s="112">
        <f>[1]Monthly!BA197</f>
        <v>0</v>
      </c>
      <c r="H193" s="44"/>
    </row>
    <row r="194" spans="1:8" x14ac:dyDescent="0.25">
      <c r="A194" s="111" t="s">
        <v>132</v>
      </c>
      <c r="B194" s="93"/>
      <c r="C194" s="42">
        <f>[1]Monthly!BY198</f>
        <v>0</v>
      </c>
      <c r="D194" s="42">
        <f>[1]Fiscal!E198</f>
        <v>0</v>
      </c>
      <c r="E194" s="42"/>
      <c r="F194" s="112">
        <f>[1]Monthly!BM198</f>
        <v>0</v>
      </c>
      <c r="G194" s="112">
        <f>[1]Monthly!BA198</f>
        <v>0</v>
      </c>
      <c r="H194" s="44"/>
    </row>
    <row r="195" spans="1:8" x14ac:dyDescent="0.25">
      <c r="A195" s="111" t="s">
        <v>133</v>
      </c>
      <c r="B195" s="93"/>
      <c r="C195" s="42">
        <f>[1]Monthly!BY199</f>
        <v>0</v>
      </c>
      <c r="D195" s="42">
        <f>[1]Fiscal!E199</f>
        <v>42</v>
      </c>
      <c r="E195" s="42"/>
      <c r="F195" s="112">
        <f>[1]Monthly!BM199</f>
        <v>0</v>
      </c>
      <c r="G195" s="112">
        <f>[1]Monthly!BA199</f>
        <v>6</v>
      </c>
      <c r="H195" s="44">
        <f t="shared" si="11"/>
        <v>-1</v>
      </c>
    </row>
    <row r="196" spans="1:8" x14ac:dyDescent="0.25">
      <c r="A196" s="111" t="s">
        <v>134</v>
      </c>
      <c r="B196" s="93"/>
      <c r="C196" s="42">
        <f>[1]Monthly!BY200</f>
        <v>0</v>
      </c>
      <c r="D196" s="42">
        <f>[1]Fiscal!E200</f>
        <v>58</v>
      </c>
      <c r="E196" s="42"/>
      <c r="F196" s="112">
        <f>[1]Monthly!BM200</f>
        <v>5</v>
      </c>
      <c r="G196" s="112">
        <f>[1]Monthly!BA200</f>
        <v>5</v>
      </c>
      <c r="H196" s="44">
        <f t="shared" si="11"/>
        <v>-1</v>
      </c>
    </row>
    <row r="197" spans="1:8" x14ac:dyDescent="0.25">
      <c r="A197" s="111" t="s">
        <v>135</v>
      </c>
      <c r="B197" s="93"/>
      <c r="C197" s="42">
        <f>[1]Monthly!BY201</f>
        <v>0</v>
      </c>
      <c r="D197" s="42">
        <f>[1]Fiscal!E201</f>
        <v>0</v>
      </c>
      <c r="E197" s="42"/>
      <c r="F197" s="112">
        <f>[1]Monthly!BM201</f>
        <v>0</v>
      </c>
      <c r="G197" s="112">
        <f>[1]Monthly!BA201</f>
        <v>0</v>
      </c>
      <c r="H197" s="44"/>
    </row>
    <row r="198" spans="1:8" x14ac:dyDescent="0.25">
      <c r="A198" s="113" t="s">
        <v>83</v>
      </c>
      <c r="B198" s="49"/>
      <c r="C198" s="49">
        <f>SUM(C190:C197)</f>
        <v>24</v>
      </c>
      <c r="D198" s="49">
        <f>SUM(D190:D197)</f>
        <v>349</v>
      </c>
      <c r="E198" s="49"/>
      <c r="F198" s="114">
        <f>SUM(F190:F197)</f>
        <v>24</v>
      </c>
      <c r="G198" s="114">
        <f>SUM(G190:G197)</f>
        <v>31</v>
      </c>
      <c r="H198" s="44">
        <f t="shared" si="11"/>
        <v>-0.22580645161290322</v>
      </c>
    </row>
    <row r="199" spans="1:8" x14ac:dyDescent="0.25">
      <c r="A199" s="29"/>
      <c r="B199" s="36"/>
      <c r="C199" s="54"/>
      <c r="D199" s="54"/>
      <c r="E199" s="54"/>
      <c r="F199" s="106"/>
      <c r="G199" s="106"/>
      <c r="H199" s="103"/>
    </row>
    <row r="200" spans="1:8" x14ac:dyDescent="0.25">
      <c r="A200" s="29"/>
      <c r="B200" s="85" t="s">
        <v>179</v>
      </c>
      <c r="C200" s="33" t="s">
        <v>180</v>
      </c>
      <c r="D200" s="86" t="s">
        <v>181</v>
      </c>
      <c r="E200" s="86" t="s">
        <v>182</v>
      </c>
      <c r="F200" s="87" t="s">
        <v>183</v>
      </c>
      <c r="G200" s="87" t="s">
        <v>183</v>
      </c>
      <c r="H200" s="35" t="s">
        <v>63</v>
      </c>
    </row>
    <row r="201" spans="1:8" x14ac:dyDescent="0.25">
      <c r="A201" s="27" t="s">
        <v>206</v>
      </c>
      <c r="B201" s="89" t="s">
        <v>185</v>
      </c>
      <c r="C201" s="86" t="s">
        <v>186</v>
      </c>
      <c r="D201" s="86" t="s">
        <v>186</v>
      </c>
      <c r="E201" s="86" t="s">
        <v>187</v>
      </c>
      <c r="F201" s="87" t="s">
        <v>187</v>
      </c>
      <c r="G201" s="87">
        <v>2019</v>
      </c>
      <c r="H201" s="33" t="s">
        <v>67</v>
      </c>
    </row>
    <row r="202" spans="1:8" x14ac:dyDescent="0.25">
      <c r="A202" s="111" t="s">
        <v>207</v>
      </c>
      <c r="B202" s="93">
        <f>[1]Monthly!BY203</f>
        <v>0</v>
      </c>
      <c r="C202" s="42">
        <f>[1]Monthly!BY204</f>
        <v>0</v>
      </c>
      <c r="D202" s="42">
        <f>[1]Fiscal!H204</f>
        <v>0</v>
      </c>
      <c r="E202" s="42">
        <f>[1]Monthly!BM203</f>
        <v>0</v>
      </c>
      <c r="F202" s="112">
        <f>[1]Monthly!BM204</f>
        <v>0</v>
      </c>
      <c r="G202" s="112">
        <f>[1]Monthly!BA204</f>
        <v>6</v>
      </c>
      <c r="H202" s="44">
        <f>(C202-G202)/G202</f>
        <v>-1</v>
      </c>
    </row>
    <row r="203" spans="1:8" x14ac:dyDescent="0.25">
      <c r="A203" s="111" t="s">
        <v>208</v>
      </c>
      <c r="B203" s="93">
        <f>[1]Monthly!BY205</f>
        <v>0</v>
      </c>
      <c r="C203" s="42">
        <f>[1]Monthly!BY206</f>
        <v>0</v>
      </c>
      <c r="D203" s="42">
        <f>[1]Fiscal!H206</f>
        <v>0</v>
      </c>
      <c r="E203" s="42">
        <f>[1]Monthly!BM205</f>
        <v>0</v>
      </c>
      <c r="F203" s="112">
        <f>[1]Monthly!BM206</f>
        <v>0</v>
      </c>
      <c r="G203" s="112">
        <f>[1]Monthly!BA206</f>
        <v>194</v>
      </c>
      <c r="H203" s="44">
        <f>(C203-G203)/G203</f>
        <v>-1</v>
      </c>
    </row>
    <row r="204" spans="1:8" x14ac:dyDescent="0.25">
      <c r="A204" s="88" t="s">
        <v>209</v>
      </c>
      <c r="B204" s="93">
        <f>[1]Monthly!BY207</f>
        <v>17</v>
      </c>
      <c r="C204" s="42">
        <f>[1]Monthly!BY208</f>
        <v>80</v>
      </c>
      <c r="D204" s="42">
        <f>[1]Fiscal!H208</f>
        <v>212</v>
      </c>
      <c r="E204" s="42">
        <f>[1]Monthly!BM207</f>
        <v>3</v>
      </c>
      <c r="F204" s="112">
        <f>[1]Monthly!BM208</f>
        <v>75</v>
      </c>
      <c r="G204" s="112">
        <f>[1]Monthly!BA208</f>
        <v>437</v>
      </c>
      <c r="H204" s="44">
        <f>(C204-G204)/G204</f>
        <v>-0.81693363844393596</v>
      </c>
    </row>
    <row r="205" spans="1:8" x14ac:dyDescent="0.25">
      <c r="A205" s="66"/>
      <c r="B205" s="66"/>
      <c r="C205" s="66"/>
      <c r="D205" s="66"/>
      <c r="E205" s="66"/>
      <c r="F205" s="66"/>
      <c r="G205" s="66"/>
      <c r="H205" s="66"/>
    </row>
    <row r="206" spans="1:8" x14ac:dyDescent="0.25">
      <c r="A206" s="66"/>
      <c r="B206" s="66"/>
      <c r="C206" s="66"/>
      <c r="D206" s="33" t="s">
        <v>60</v>
      </c>
      <c r="E206" s="33" t="s">
        <v>61</v>
      </c>
      <c r="F206" s="34" t="s">
        <v>62</v>
      </c>
      <c r="G206" s="34" t="s">
        <v>62</v>
      </c>
      <c r="H206" s="35" t="s">
        <v>63</v>
      </c>
    </row>
    <row r="207" spans="1:8" x14ac:dyDescent="0.25">
      <c r="A207" s="27" t="s">
        <v>210</v>
      </c>
      <c r="B207" s="29"/>
      <c r="C207" s="36"/>
      <c r="D207" s="33" t="s">
        <v>64</v>
      </c>
      <c r="E207" s="33" t="s">
        <v>65</v>
      </c>
      <c r="F207" s="34" t="s">
        <v>66</v>
      </c>
      <c r="G207" s="34">
        <v>2019</v>
      </c>
      <c r="H207" s="33" t="s">
        <v>67</v>
      </c>
    </row>
    <row r="208" spans="1:8" x14ac:dyDescent="0.25">
      <c r="A208" s="39" t="s">
        <v>211</v>
      </c>
      <c r="B208" s="40"/>
      <c r="C208" s="41"/>
      <c r="D208" s="42">
        <f>[1]Monthly!BY222</f>
        <v>0</v>
      </c>
      <c r="E208" s="68">
        <f>[1]Fiscal!H222</f>
        <v>0</v>
      </c>
      <c r="F208" s="42">
        <f>[1]Monthly!BM222</f>
        <v>0</v>
      </c>
      <c r="G208" s="42">
        <f>[1]Monthly!BA222</f>
        <v>11</v>
      </c>
      <c r="H208" s="115">
        <f>(+D208-G208)/G208</f>
        <v>-1</v>
      </c>
    </row>
    <row r="209" spans="1:8" x14ac:dyDescent="0.25">
      <c r="A209" s="39" t="s">
        <v>212</v>
      </c>
      <c r="B209" s="40"/>
      <c r="C209" s="41"/>
      <c r="D209" s="42">
        <f>[1]Monthly!BY223</f>
        <v>0</v>
      </c>
      <c r="E209" s="68">
        <f>[1]Fiscal!H223</f>
        <v>0</v>
      </c>
      <c r="F209" s="42">
        <f>[1]Monthly!BM223</f>
        <v>0</v>
      </c>
      <c r="G209" s="42">
        <f>[1]Monthly!BA223</f>
        <v>11</v>
      </c>
      <c r="H209" s="115">
        <f>(+D209-G209)/G209</f>
        <v>-1</v>
      </c>
    </row>
    <row r="210" spans="1:8" x14ac:dyDescent="0.25">
      <c r="A210" s="64" t="s">
        <v>213</v>
      </c>
      <c r="B210" s="69"/>
      <c r="C210" s="76"/>
      <c r="D210" s="42">
        <f>[1]Monthly!BY224</f>
        <v>190</v>
      </c>
      <c r="E210" s="68">
        <f>[1]Fiscal!H224</f>
        <v>674</v>
      </c>
      <c r="F210" s="42">
        <f>[1]Monthly!BM224</f>
        <v>0</v>
      </c>
      <c r="G210" s="42">
        <f>[1]Monthly!BA224</f>
        <v>312</v>
      </c>
      <c r="H210" s="115">
        <f>(+D210-G210)/G210</f>
        <v>-0.39102564102564102</v>
      </c>
    </row>
    <row r="211" spans="1:8" x14ac:dyDescent="0.25">
      <c r="A211" s="64"/>
      <c r="B211" s="69"/>
      <c r="C211" s="70" t="s">
        <v>83</v>
      </c>
      <c r="D211" s="49">
        <f>SUM(D208:D210)</f>
        <v>190</v>
      </c>
      <c r="E211" s="49">
        <f>SUM(E208:E210)</f>
        <v>674</v>
      </c>
      <c r="F211" s="49">
        <f>SUM(F208:F210)</f>
        <v>0</v>
      </c>
      <c r="G211" s="49">
        <f>SUM(G208:G210)</f>
        <v>334</v>
      </c>
      <c r="H211" s="115">
        <f>(+D211-G211)/G211</f>
        <v>-0.43113772455089822</v>
      </c>
    </row>
    <row r="212" spans="1:8" x14ac:dyDescent="0.25">
      <c r="A212" s="29"/>
      <c r="B212" s="29"/>
      <c r="C212" s="36"/>
      <c r="D212" s="54"/>
      <c r="E212" s="54"/>
      <c r="F212" s="54"/>
      <c r="G212" s="54"/>
      <c r="H212" s="37"/>
    </row>
    <row r="213" spans="1:8" x14ac:dyDescent="0.25">
      <c r="A213" s="27" t="s">
        <v>214</v>
      </c>
      <c r="B213" s="29"/>
      <c r="C213" s="36"/>
      <c r="D213" s="54"/>
      <c r="E213" s="54"/>
      <c r="F213" s="54"/>
      <c r="G213" s="54"/>
      <c r="H213" s="37"/>
    </row>
    <row r="214" spans="1:8" x14ac:dyDescent="0.25">
      <c r="A214" s="39" t="s">
        <v>215</v>
      </c>
      <c r="B214" s="40"/>
      <c r="C214" s="41"/>
      <c r="D214" s="42">
        <f>[1]Monthly!BY227</f>
        <v>41</v>
      </c>
      <c r="E214" s="68">
        <f>[1]Fiscal!H227</f>
        <v>76</v>
      </c>
      <c r="F214" s="42">
        <f>[1]Monthly!BM227</f>
        <v>0</v>
      </c>
      <c r="G214" s="42">
        <f>[1]Monthly!BA227</f>
        <v>47</v>
      </c>
      <c r="H214" s="44">
        <f>(+D214-G214)/G214</f>
        <v>-0.1276595744680851</v>
      </c>
    </row>
    <row r="215" spans="1:8" x14ac:dyDescent="0.25">
      <c r="A215" s="64" t="s">
        <v>216</v>
      </c>
      <c r="B215" s="69"/>
      <c r="C215" s="76"/>
      <c r="D215" s="42">
        <f>[1]Monthly!BY228</f>
        <v>141</v>
      </c>
      <c r="E215" s="68">
        <f>[1]Fiscal!H228</f>
        <v>235</v>
      </c>
      <c r="F215" s="42">
        <f>[1]Monthly!BM228</f>
        <v>0</v>
      </c>
      <c r="G215" s="42">
        <f>[1]Monthly!BA228</f>
        <v>63</v>
      </c>
      <c r="H215" s="44">
        <f>(+D215-G215)/G215</f>
        <v>1.2380952380952381</v>
      </c>
    </row>
    <row r="216" spans="1:8" x14ac:dyDescent="0.25">
      <c r="A216" s="29"/>
      <c r="B216" s="29"/>
      <c r="C216" s="36"/>
      <c r="D216" s="54"/>
      <c r="E216" s="54"/>
      <c r="F216" s="54"/>
      <c r="G216" s="54"/>
      <c r="H216" s="37"/>
    </row>
    <row r="217" spans="1:8" x14ac:dyDescent="0.25">
      <c r="A217" s="27" t="s">
        <v>217</v>
      </c>
      <c r="B217" s="29"/>
      <c r="C217" s="36"/>
      <c r="D217" s="54"/>
      <c r="E217" s="54"/>
      <c r="F217" s="54"/>
      <c r="G217" s="54"/>
      <c r="H217" s="37"/>
    </row>
    <row r="218" spans="1:8" x14ac:dyDescent="0.25">
      <c r="A218" s="39" t="s">
        <v>218</v>
      </c>
      <c r="B218" s="40"/>
      <c r="C218" s="41"/>
      <c r="D218" s="42">
        <f>[1]Monthly!BY231</f>
        <v>14860</v>
      </c>
      <c r="E218" s="68">
        <f>[1]Fiscal!H231</f>
        <v>27579</v>
      </c>
      <c r="F218" s="42">
        <f>[1]Monthly!BM231</f>
        <v>254</v>
      </c>
      <c r="G218" s="42">
        <f>[1]Monthly!BA231</f>
        <v>1272</v>
      </c>
      <c r="H218" s="44">
        <f t="shared" ref="H218:H226" si="12">(+D218-G218)/G218</f>
        <v>10.682389937106919</v>
      </c>
    </row>
    <row r="219" spans="1:8" x14ac:dyDescent="0.25">
      <c r="A219" s="64" t="s">
        <v>219</v>
      </c>
      <c r="B219" s="69"/>
      <c r="C219" s="76"/>
      <c r="D219" s="42">
        <f>[1]Monthly!BY232</f>
        <v>250</v>
      </c>
      <c r="E219" s="68">
        <f>[1]Fiscal!H232</f>
        <v>562</v>
      </c>
      <c r="F219" s="42">
        <f>[1]Monthly!BM232</f>
        <v>54</v>
      </c>
      <c r="G219" s="42">
        <f>[1]Monthly!BA232</f>
        <v>298</v>
      </c>
      <c r="H219" s="44">
        <f t="shared" si="12"/>
        <v>-0.16107382550335569</v>
      </c>
    </row>
    <row r="220" spans="1:8" x14ac:dyDescent="0.25">
      <c r="A220" s="64" t="s">
        <v>220</v>
      </c>
      <c r="B220" s="69"/>
      <c r="C220" s="76"/>
      <c r="D220" s="42">
        <f>[1]Monthly!BY233</f>
        <v>766</v>
      </c>
      <c r="E220" s="68">
        <f>[1]Fiscal!H233</f>
        <v>1976</v>
      </c>
      <c r="F220" s="42">
        <f>[1]Monthly!BM233</f>
        <v>1187</v>
      </c>
      <c r="G220" s="42">
        <f>[1]Monthly!BA233</f>
        <v>769</v>
      </c>
      <c r="H220" s="44">
        <f t="shared" si="12"/>
        <v>-3.9011703511053317E-3</v>
      </c>
    </row>
    <row r="221" spans="1:8" x14ac:dyDescent="0.25">
      <c r="A221" s="64" t="s">
        <v>221</v>
      </c>
      <c r="B221" s="69"/>
      <c r="C221" s="76"/>
      <c r="D221" s="42">
        <f>[1]Monthly!BY234</f>
        <v>105</v>
      </c>
      <c r="E221" s="68">
        <f>[1]Fiscal!H234</f>
        <v>483</v>
      </c>
      <c r="F221" s="42">
        <f>[1]Monthly!BM234</f>
        <v>333</v>
      </c>
      <c r="G221" s="42">
        <f>[1]Monthly!BA234</f>
        <v>5</v>
      </c>
      <c r="H221" s="44">
        <f t="shared" si="12"/>
        <v>20</v>
      </c>
    </row>
    <row r="222" spans="1:8" x14ac:dyDescent="0.25">
      <c r="A222" s="64" t="s">
        <v>222</v>
      </c>
      <c r="B222" s="69"/>
      <c r="C222" s="76"/>
      <c r="D222" s="42">
        <f>[1]Monthly!BY235</f>
        <v>0</v>
      </c>
      <c r="E222" s="68">
        <f>[1]Fiscal!H235</f>
        <v>0</v>
      </c>
      <c r="F222" s="42">
        <f>[1]Monthly!BM235</f>
        <v>0</v>
      </c>
      <c r="G222" s="42">
        <f>[1]Monthly!BA235</f>
        <v>89</v>
      </c>
      <c r="H222" s="44">
        <f t="shared" si="12"/>
        <v>-1</v>
      </c>
    </row>
    <row r="223" spans="1:8" x14ac:dyDescent="0.25">
      <c r="A223" s="64" t="s">
        <v>223</v>
      </c>
      <c r="B223" s="69"/>
      <c r="C223" s="76"/>
      <c r="D223" s="42">
        <f>[1]Monthly!BY236</f>
        <v>114</v>
      </c>
      <c r="E223" s="68">
        <f>[1]Fiscal!H236</f>
        <v>244</v>
      </c>
      <c r="F223" s="42">
        <f>[1]Monthly!BM236</f>
        <v>25</v>
      </c>
      <c r="G223" s="42">
        <f>[1]Monthly!BA236</f>
        <v>127</v>
      </c>
      <c r="H223" s="44">
        <f t="shared" si="12"/>
        <v>-0.10236220472440945</v>
      </c>
    </row>
    <row r="224" spans="1:8" x14ac:dyDescent="0.25">
      <c r="A224" s="64" t="s">
        <v>224</v>
      </c>
      <c r="B224" s="69"/>
      <c r="C224" s="76"/>
      <c r="D224" s="42">
        <f>[1]Monthly!BY237</f>
        <v>280</v>
      </c>
      <c r="E224" s="68">
        <f>[1]Fiscal!H237</f>
        <v>613</v>
      </c>
      <c r="F224" s="42">
        <f>[1]Monthly!BM237</f>
        <v>170</v>
      </c>
      <c r="G224" s="42">
        <f>[1]Monthly!BA237</f>
        <v>536</v>
      </c>
      <c r="H224" s="44">
        <f t="shared" si="12"/>
        <v>-0.47761194029850745</v>
      </c>
    </row>
    <row r="225" spans="1:8" hidden="1" x14ac:dyDescent="0.25">
      <c r="A225" s="46" t="s">
        <v>225</v>
      </c>
      <c r="B225" s="57"/>
      <c r="C225" s="58"/>
      <c r="D225" s="42">
        <f>[1]Monthly!BY238</f>
        <v>0</v>
      </c>
      <c r="E225" s="42">
        <f>[1]Fiscal!C238</f>
        <v>0</v>
      </c>
      <c r="F225" s="42">
        <f>[1]Monthly!BMI238</f>
        <v>0</v>
      </c>
      <c r="G225" s="42">
        <f>[1]Monthly!BAJ238</f>
        <v>0</v>
      </c>
      <c r="H225" s="44" t="e">
        <f t="shared" si="12"/>
        <v>#DIV/0!</v>
      </c>
    </row>
    <row r="226" spans="1:8" x14ac:dyDescent="0.25">
      <c r="A226" s="64" t="s">
        <v>226</v>
      </c>
      <c r="B226" s="69"/>
      <c r="C226" s="76"/>
      <c r="D226" s="42">
        <f>[1]Monthly!BY239</f>
        <v>807</v>
      </c>
      <c r="E226" s="68">
        <f>[1]Fiscal!H239</f>
        <v>2443</v>
      </c>
      <c r="F226" s="42">
        <f>[1]Monthly!BM239</f>
        <v>859</v>
      </c>
      <c r="G226" s="42">
        <f>[1]Monthly!BA239</f>
        <v>1465</v>
      </c>
      <c r="H226" s="44">
        <f t="shared" si="12"/>
        <v>-0.44914675767918089</v>
      </c>
    </row>
    <row r="227" spans="1:8" x14ac:dyDescent="0.25">
      <c r="A227" s="29"/>
      <c r="B227" s="29"/>
      <c r="C227" s="36"/>
      <c r="D227" s="54"/>
      <c r="E227" s="54"/>
      <c r="F227" s="54"/>
      <c r="G227" s="54"/>
      <c r="H227" s="37"/>
    </row>
    <row r="228" spans="1:8" x14ac:dyDescent="0.25">
      <c r="A228" s="27" t="s">
        <v>227</v>
      </c>
      <c r="B228" s="29"/>
      <c r="C228" s="36"/>
      <c r="D228" s="54"/>
      <c r="E228" s="54"/>
      <c r="F228" s="54"/>
      <c r="G228" s="54"/>
      <c r="H228" s="37"/>
    </row>
    <row r="229" spans="1:8" x14ac:dyDescent="0.25">
      <c r="A229" s="39" t="s">
        <v>128</v>
      </c>
      <c r="B229" s="40"/>
      <c r="C229" s="41"/>
      <c r="D229" s="42">
        <f>[1]Monthly!BY242</f>
        <v>765</v>
      </c>
      <c r="E229" s="68">
        <f>[1]Fiscal!H242</f>
        <v>3162</v>
      </c>
      <c r="F229" s="42">
        <f>[1]Monthly!BM242</f>
        <v>182</v>
      </c>
      <c r="G229" s="42">
        <f>[1]Monthly!BA242</f>
        <v>413</v>
      </c>
      <c r="H229" s="44">
        <f t="shared" ref="H229:H237" si="13">(+D229-G229)/G229</f>
        <v>0.85230024213075062</v>
      </c>
    </row>
    <row r="230" spans="1:8" x14ac:dyDescent="0.25">
      <c r="A230" s="64" t="s">
        <v>129</v>
      </c>
      <c r="B230" s="69"/>
      <c r="C230" s="76"/>
      <c r="D230" s="42">
        <f>[1]Monthly!BY243</f>
        <v>0</v>
      </c>
      <c r="E230" s="68">
        <f>[1]Fiscal!H243</f>
        <v>1</v>
      </c>
      <c r="F230" s="42">
        <f>[1]Monthly!BM243</f>
        <v>0</v>
      </c>
      <c r="G230" s="42">
        <f>[1]Monthly!BA243</f>
        <v>0</v>
      </c>
      <c r="H230" s="44"/>
    </row>
    <row r="231" spans="1:8" x14ac:dyDescent="0.25">
      <c r="A231" s="64" t="s">
        <v>130</v>
      </c>
      <c r="B231" s="69"/>
      <c r="C231" s="76"/>
      <c r="D231" s="42">
        <f>[1]Monthly!BY244</f>
        <v>1</v>
      </c>
      <c r="E231" s="68">
        <f>[1]Fiscal!H244</f>
        <v>1</v>
      </c>
      <c r="F231" s="42">
        <f>[1]Monthly!BM244</f>
        <v>4</v>
      </c>
      <c r="G231" s="42">
        <f>[1]Monthly!BA244</f>
        <v>1</v>
      </c>
      <c r="H231" s="44">
        <f t="shared" si="13"/>
        <v>0</v>
      </c>
    </row>
    <row r="232" spans="1:8" x14ac:dyDescent="0.25">
      <c r="A232" s="64" t="s">
        <v>131</v>
      </c>
      <c r="B232" s="69"/>
      <c r="C232" s="76"/>
      <c r="D232" s="42">
        <f>[1]Monthly!BY245</f>
        <v>27</v>
      </c>
      <c r="E232" s="68">
        <f>[1]Fiscal!H245</f>
        <v>132</v>
      </c>
      <c r="F232" s="42">
        <f>[1]Monthly!BM245</f>
        <v>10</v>
      </c>
      <c r="G232" s="42">
        <f>[1]Monthly!BA245</f>
        <v>11</v>
      </c>
      <c r="H232" s="44">
        <f t="shared" si="13"/>
        <v>1.4545454545454546</v>
      </c>
    </row>
    <row r="233" spans="1:8" x14ac:dyDescent="0.25">
      <c r="A233" s="64" t="s">
        <v>132</v>
      </c>
      <c r="B233" s="69"/>
      <c r="C233" s="76"/>
      <c r="D233" s="42">
        <f>[1]Monthly!BY246</f>
        <v>16</v>
      </c>
      <c r="E233" s="68">
        <f>[1]Fiscal!H246</f>
        <v>16</v>
      </c>
      <c r="F233" s="42">
        <f>[1]Monthly!BM246</f>
        <v>12</v>
      </c>
      <c r="G233" s="42">
        <f>[1]Monthly!BA246</f>
        <v>10</v>
      </c>
      <c r="H233" s="44">
        <f t="shared" si="13"/>
        <v>0.6</v>
      </c>
    </row>
    <row r="234" spans="1:8" x14ac:dyDescent="0.25">
      <c r="A234" s="64" t="s">
        <v>133</v>
      </c>
      <c r="B234" s="69"/>
      <c r="C234" s="76"/>
      <c r="D234" s="42">
        <f>[1]Monthly!BY247</f>
        <v>6</v>
      </c>
      <c r="E234" s="68">
        <f>[1]Fiscal!H247</f>
        <v>16</v>
      </c>
      <c r="F234" s="42">
        <f>[1]Monthly!BM247</f>
        <v>1</v>
      </c>
      <c r="G234" s="42">
        <f>[1]Monthly!BA247</f>
        <v>5</v>
      </c>
      <c r="H234" s="44">
        <f t="shared" si="13"/>
        <v>0.2</v>
      </c>
    </row>
    <row r="235" spans="1:8" x14ac:dyDescent="0.25">
      <c r="A235" s="64" t="s">
        <v>134</v>
      </c>
      <c r="B235" s="69"/>
      <c r="C235" s="76"/>
      <c r="D235" s="42">
        <f>[1]Monthly!BY248</f>
        <v>4</v>
      </c>
      <c r="E235" s="68">
        <f>[1]Fiscal!H248</f>
        <v>11</v>
      </c>
      <c r="F235" s="42">
        <f>[1]Monthly!BM248</f>
        <v>1</v>
      </c>
      <c r="G235" s="42">
        <f>[1]Monthly!BA248</f>
        <v>5</v>
      </c>
      <c r="H235" s="44">
        <f t="shared" si="13"/>
        <v>-0.2</v>
      </c>
    </row>
    <row r="236" spans="1:8" x14ac:dyDescent="0.25">
      <c r="A236" s="64" t="s">
        <v>135</v>
      </c>
      <c r="B236" s="69"/>
      <c r="C236" s="76"/>
      <c r="D236" s="42">
        <f>[1]Monthly!BY249</f>
        <v>0</v>
      </c>
      <c r="E236" s="68">
        <f>[1]Fiscal!H249</f>
        <v>0</v>
      </c>
      <c r="F236" s="42">
        <f>[1]Monthly!BM249</f>
        <v>0</v>
      </c>
      <c r="G236" s="42">
        <f>[1]Monthly!BA249</f>
        <v>0</v>
      </c>
      <c r="H236" s="44"/>
    </row>
    <row r="237" spans="1:8" x14ac:dyDescent="0.25">
      <c r="A237" s="64"/>
      <c r="B237" s="65"/>
      <c r="C237" s="116" t="s">
        <v>83</v>
      </c>
      <c r="D237" s="49">
        <f>SUM(D229:D236)</f>
        <v>819</v>
      </c>
      <c r="E237" s="49">
        <f>SUM(E229:E236)</f>
        <v>3339</v>
      </c>
      <c r="F237" s="49">
        <f>SUM(F229:F236)</f>
        <v>210</v>
      </c>
      <c r="G237" s="49">
        <f>SUM(G229:G236)</f>
        <v>445</v>
      </c>
      <c r="H237" s="44">
        <f t="shared" si="13"/>
        <v>0.84044943820224716</v>
      </c>
    </row>
    <row r="238" spans="1:8" x14ac:dyDescent="0.25">
      <c r="A238" s="29"/>
      <c r="B238" s="29"/>
      <c r="C238" s="36"/>
      <c r="D238" s="54"/>
      <c r="E238" s="54"/>
      <c r="F238" s="54"/>
      <c r="G238" s="54"/>
      <c r="H238" s="71"/>
    </row>
    <row r="239" spans="1:8" x14ac:dyDescent="0.25">
      <c r="A239" s="27" t="s">
        <v>228</v>
      </c>
      <c r="B239" s="29"/>
      <c r="C239" s="36"/>
      <c r="D239" s="54"/>
      <c r="E239" s="54"/>
      <c r="F239" s="54"/>
      <c r="G239" s="54"/>
      <c r="H239" s="37"/>
    </row>
    <row r="240" spans="1:8" x14ac:dyDescent="0.25">
      <c r="A240" s="39" t="s">
        <v>229</v>
      </c>
      <c r="B240" s="40"/>
      <c r="C240" s="41"/>
      <c r="D240" s="117">
        <f>[1]Monthly!BY254</f>
        <v>843.3</v>
      </c>
      <c r="E240" s="68">
        <f>[1]Fiscal!H254</f>
        <v>2493.3199999999997</v>
      </c>
      <c r="F240" s="117">
        <f>[1]Monthly!BM254</f>
        <v>0</v>
      </c>
      <c r="G240" s="117">
        <f>[1]Monthly!BA254</f>
        <v>3000.89</v>
      </c>
      <c r="H240" s="44">
        <f t="shared" ref="H240:H251" si="14">(+D240-G240)/G240</f>
        <v>-0.71898336826741405</v>
      </c>
    </row>
    <row r="241" spans="1:8" x14ac:dyDescent="0.25">
      <c r="A241" s="64" t="s">
        <v>230</v>
      </c>
      <c r="B241" s="69"/>
      <c r="C241" s="76"/>
      <c r="D241" s="117">
        <f>[1]Monthly!BY255</f>
        <v>895.29</v>
      </c>
      <c r="E241" s="68">
        <f>[1]Fiscal!H255</f>
        <v>2078.0699999999997</v>
      </c>
      <c r="F241" s="117">
        <f>[1]Monthly!BM255</f>
        <v>61.88</v>
      </c>
      <c r="G241" s="117">
        <f>[1]Monthly!BA255</f>
        <v>1101.96</v>
      </c>
      <c r="H241" s="44">
        <f t="shared" si="14"/>
        <v>-0.18754764238266367</v>
      </c>
    </row>
    <row r="242" spans="1:8" x14ac:dyDescent="0.25">
      <c r="A242" s="64" t="s">
        <v>7</v>
      </c>
      <c r="B242" s="69"/>
      <c r="C242" s="76"/>
      <c r="D242" s="117">
        <f>[1]Monthly!BY256</f>
        <v>69</v>
      </c>
      <c r="E242" s="68">
        <f>[1]Fiscal!H256</f>
        <v>99</v>
      </c>
      <c r="F242" s="117">
        <f>[1]Monthly!BM256</f>
        <v>0</v>
      </c>
      <c r="G242" s="117">
        <f>[1]Monthly!BA256</f>
        <v>17</v>
      </c>
      <c r="H242" s="44">
        <f t="shared" si="14"/>
        <v>3.0588235294117645</v>
      </c>
    </row>
    <row r="243" spans="1:8" x14ac:dyDescent="0.25">
      <c r="A243" s="64" t="s">
        <v>231</v>
      </c>
      <c r="B243" s="69"/>
      <c r="C243" s="76"/>
      <c r="D243" s="117">
        <f>[1]Monthly!BY257</f>
        <v>0</v>
      </c>
      <c r="E243" s="68">
        <f>[1]Fiscal!H257</f>
        <v>1.75</v>
      </c>
      <c r="F243" s="117">
        <f>[1]Monthly!BM257</f>
        <v>0</v>
      </c>
      <c r="G243" s="117">
        <f>[1]Monthly!BA257</f>
        <v>54</v>
      </c>
      <c r="H243" s="44">
        <f t="shared" si="14"/>
        <v>-1</v>
      </c>
    </row>
    <row r="244" spans="1:8" x14ac:dyDescent="0.25">
      <c r="A244" s="64" t="s">
        <v>9</v>
      </c>
      <c r="B244" s="69"/>
      <c r="C244" s="76"/>
      <c r="D244" s="117">
        <f>[1]Monthly!BY258</f>
        <v>0</v>
      </c>
      <c r="E244" s="68">
        <f>[1]Fiscal!H258</f>
        <v>0</v>
      </c>
      <c r="F244" s="117">
        <f>[1]Monthly!BM258</f>
        <v>0</v>
      </c>
      <c r="G244" s="117">
        <f>[1]Monthly!BA258</f>
        <v>567.98</v>
      </c>
      <c r="H244" s="44">
        <f t="shared" si="14"/>
        <v>-1</v>
      </c>
    </row>
    <row r="245" spans="1:8" x14ac:dyDescent="0.25">
      <c r="A245" s="64" t="s">
        <v>10</v>
      </c>
      <c r="B245" s="69"/>
      <c r="C245" s="76"/>
      <c r="D245" s="117">
        <f>[1]Monthly!BY259</f>
        <v>0</v>
      </c>
      <c r="E245" s="68">
        <f>[1]Fiscal!H259</f>
        <v>0</v>
      </c>
      <c r="F245" s="117">
        <f>[1]Monthly!BM259</f>
        <v>0</v>
      </c>
      <c r="G245" s="117">
        <f>[1]Monthly!BA259</f>
        <v>136.5</v>
      </c>
      <c r="H245" s="44">
        <f t="shared" si="14"/>
        <v>-1</v>
      </c>
    </row>
    <row r="246" spans="1:8" x14ac:dyDescent="0.25">
      <c r="A246" s="64" t="s">
        <v>232</v>
      </c>
      <c r="B246" s="69"/>
      <c r="C246" s="76"/>
      <c r="D246" s="117">
        <f>[1]Monthly!BY260</f>
        <v>0</v>
      </c>
      <c r="E246" s="68">
        <f>[1]Fiscal!H260</f>
        <v>0</v>
      </c>
      <c r="F246" s="117">
        <f>[1]Monthly!BM260</f>
        <v>0</v>
      </c>
      <c r="G246" s="117">
        <f>[1]Monthly!BA260</f>
        <v>0</v>
      </c>
      <c r="H246" s="44"/>
    </row>
    <row r="247" spans="1:8" x14ac:dyDescent="0.25">
      <c r="A247" s="64" t="s">
        <v>233</v>
      </c>
      <c r="B247" s="69"/>
      <c r="C247" s="76"/>
      <c r="D247" s="117">
        <f>[1]Monthly!BY261</f>
        <v>0</v>
      </c>
      <c r="E247" s="68">
        <f>[1]Fiscal!H261</f>
        <v>0</v>
      </c>
      <c r="F247" s="117">
        <f>[1]Monthly!BM261</f>
        <v>0</v>
      </c>
      <c r="G247" s="117">
        <f>[1]Monthly!BA261</f>
        <v>53</v>
      </c>
      <c r="H247" s="44">
        <f t="shared" si="14"/>
        <v>-1</v>
      </c>
    </row>
    <row r="248" spans="1:8" x14ac:dyDescent="0.25">
      <c r="A248" s="64" t="s">
        <v>234</v>
      </c>
      <c r="B248" s="69"/>
      <c r="C248" s="76"/>
      <c r="D248" s="117">
        <f>[1]Monthly!BY262</f>
        <v>1715</v>
      </c>
      <c r="E248" s="68">
        <f>[1]Fiscal!H262</f>
        <v>6510</v>
      </c>
      <c r="F248" s="117">
        <f>[1]Monthly!BM262</f>
        <v>0</v>
      </c>
      <c r="G248" s="117">
        <f>[1]Monthly!BA262</f>
        <v>2485</v>
      </c>
      <c r="H248" s="44">
        <f t="shared" si="14"/>
        <v>-0.30985915492957744</v>
      </c>
    </row>
    <row r="249" spans="1:8" x14ac:dyDescent="0.25">
      <c r="A249" s="74" t="s">
        <v>235</v>
      </c>
      <c r="B249" s="69"/>
      <c r="C249" s="76"/>
      <c r="D249" s="117">
        <f>[1]Monthly!BY263</f>
        <v>0</v>
      </c>
      <c r="E249" s="68">
        <f>[1]Fiscal!H263</f>
        <v>0</v>
      </c>
      <c r="F249" s="117">
        <f>[1]Monthly!BM263</f>
        <v>0</v>
      </c>
      <c r="G249" s="117">
        <f>[1]Monthly!BA263</f>
        <v>0</v>
      </c>
      <c r="H249" s="44"/>
    </row>
    <row r="250" spans="1:8" x14ac:dyDescent="0.25">
      <c r="A250" s="64" t="s">
        <v>236</v>
      </c>
      <c r="B250" s="69"/>
      <c r="C250" s="76"/>
      <c r="D250" s="117">
        <f>[1]Monthly!BY264</f>
        <v>0</v>
      </c>
      <c r="E250" s="68">
        <f>[1]Fiscal!H264</f>
        <v>0</v>
      </c>
      <c r="F250" s="117">
        <f>[1]Monthly!BM264</f>
        <v>0</v>
      </c>
      <c r="G250" s="117">
        <f>[1]Monthly!BA264</f>
        <v>40</v>
      </c>
      <c r="H250" s="44">
        <f t="shared" si="14"/>
        <v>-1</v>
      </c>
    </row>
    <row r="251" spans="1:8" x14ac:dyDescent="0.25">
      <c r="A251" s="64"/>
      <c r="B251" s="65"/>
      <c r="C251" s="116" t="s">
        <v>83</v>
      </c>
      <c r="D251" s="118">
        <f>SUM(D240:D250)</f>
        <v>3522.59</v>
      </c>
      <c r="E251" s="118">
        <f>SUM(E240:E250)</f>
        <v>11182.14</v>
      </c>
      <c r="F251" s="118">
        <f>SUM(F240:F250)</f>
        <v>61.88</v>
      </c>
      <c r="G251" s="118">
        <f>SUM(G240:G250)</f>
        <v>7456.33</v>
      </c>
      <c r="H251" s="44">
        <f t="shared" si="14"/>
        <v>-0.52757053402947562</v>
      </c>
    </row>
    <row r="252" spans="1:8" x14ac:dyDescent="0.25">
      <c r="A252" s="66"/>
      <c r="B252" s="66"/>
      <c r="C252" s="66"/>
      <c r="D252" s="66"/>
      <c r="E252" s="66"/>
      <c r="F252" s="66"/>
      <c r="G252" s="66"/>
      <c r="H252" s="66"/>
    </row>
    <row r="253" spans="1:8" x14ac:dyDescent="0.25">
      <c r="A253" s="66"/>
      <c r="B253" s="66"/>
      <c r="C253" s="66"/>
      <c r="D253" s="66"/>
      <c r="E253" s="66"/>
      <c r="F253" s="66"/>
      <c r="G253" s="66"/>
      <c r="H253" s="66"/>
    </row>
    <row r="254" spans="1:8" x14ac:dyDescent="0.25">
      <c r="A254" s="111" t="s">
        <v>237</v>
      </c>
      <c r="B254" s="111"/>
      <c r="C254" s="93"/>
      <c r="D254" s="117">
        <f>[1]Monthly!BY267</f>
        <v>2210.5</v>
      </c>
      <c r="E254" s="117">
        <f>[1]Fiscal!H267</f>
        <v>16927.580000000002</v>
      </c>
      <c r="F254" s="117">
        <f>[1]Monthly!BM267</f>
        <v>10025.879999999999</v>
      </c>
      <c r="G254" s="117">
        <f>[1]Monthly!BA267</f>
        <v>3262.9</v>
      </c>
      <c r="H254" s="44">
        <f>(+D254-G254)/G254</f>
        <v>-0.32253516810199517</v>
      </c>
    </row>
    <row r="255" spans="1:8" x14ac:dyDescent="0.25">
      <c r="A255" s="111" t="s">
        <v>238</v>
      </c>
      <c r="B255" s="111"/>
      <c r="C255" s="93"/>
      <c r="D255" s="117">
        <f>[1]Monthly!BY268</f>
        <v>0</v>
      </c>
      <c r="E255" s="117">
        <f>[1]Fiscal!H268</f>
        <v>5000</v>
      </c>
      <c r="F255" s="117">
        <f>[1]Monthly!BM268</f>
        <v>0</v>
      </c>
      <c r="G255" s="117">
        <f>[1]Monthly!BA268</f>
        <v>0</v>
      </c>
      <c r="H255" s="44"/>
    </row>
    <row r="256" spans="1:8" x14ac:dyDescent="0.25">
      <c r="H256" s="120"/>
    </row>
  </sheetData>
  <pageMargins left="0.7" right="0.7" top="0.75" bottom="0.75" header="0.3" footer="0.3"/>
  <pageSetup scale="69" orientation="portrait" r:id="rId1"/>
  <rowBreaks count="3" manualBreakCount="3">
    <brk id="66" max="6" man="1"/>
    <brk id="127" max="6" man="1"/>
    <brk id="18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view="pageLayout" zoomScale="85" zoomScaleNormal="100" zoomScalePageLayoutView="85" workbookViewId="0">
      <selection activeCell="A22" sqref="A22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[1]Monthly!$BW$254</f>
        <v>579.25</v>
      </c>
      <c r="C7" s="12">
        <f>[1]Monthly!$BW$255</f>
        <v>565.80999999999995</v>
      </c>
      <c r="D7" s="12">
        <f>[1]Monthly!$BW$256</f>
        <v>0</v>
      </c>
      <c r="E7" s="12">
        <f>[1]Monthly!$BW$257</f>
        <v>1.5</v>
      </c>
      <c r="F7" s="12">
        <f>[1]Monthly!$BW$258</f>
        <v>0</v>
      </c>
      <c r="G7" s="12">
        <f>[1]Monthly!$BW$259</f>
        <v>0</v>
      </c>
      <c r="H7" s="12">
        <f>[1]Monthly!$BW$260</f>
        <v>0</v>
      </c>
      <c r="I7" s="12">
        <f>[1]Monthly!$BW$261</f>
        <v>0</v>
      </c>
      <c r="J7" s="12">
        <f>[1]Monthly!$BW$262</f>
        <v>1785</v>
      </c>
      <c r="K7" s="12">
        <f>[1]Monthly!$BW$263</f>
        <v>0</v>
      </c>
      <c r="L7" s="12">
        <f>[1]Monthly!$BW$264</f>
        <v>0</v>
      </c>
      <c r="M7" s="12">
        <f>[1]Monthly!$BW$268</f>
        <v>5000</v>
      </c>
      <c r="N7" s="13">
        <f>SUM(B7:M7)</f>
        <v>7931.5599999999995</v>
      </c>
    </row>
    <row r="8" spans="1:14" x14ac:dyDescent="0.25">
      <c r="A8" s="11" t="s">
        <v>19</v>
      </c>
      <c r="B8" s="12">
        <f>[1]Monthly!$BX$254</f>
        <v>1070.77</v>
      </c>
      <c r="C8" s="12">
        <f>[1]Monthly!$BX$255</f>
        <v>616.97</v>
      </c>
      <c r="D8" s="12">
        <f>[1]Monthly!$BX$256</f>
        <v>30</v>
      </c>
      <c r="E8" s="12">
        <f>[1]Monthly!$BX$257</f>
        <v>0.25</v>
      </c>
      <c r="F8" s="12">
        <f>[1]Monthly!$BX$258</f>
        <v>0</v>
      </c>
      <c r="G8" s="12">
        <f>[1]Monthly!$BX$259</f>
        <v>0</v>
      </c>
      <c r="H8" s="12">
        <f>[1]Monthly!$BX$260</f>
        <v>0</v>
      </c>
      <c r="I8" s="12">
        <f>[1]Monthly!$BX$261</f>
        <v>0</v>
      </c>
      <c r="J8" s="12">
        <f>[1]Monthly!$BX$262</f>
        <v>3010</v>
      </c>
      <c r="K8" s="12">
        <f>[1]Monthly!$BX$263</f>
        <v>0</v>
      </c>
      <c r="L8" s="12">
        <f>[1]Monthly!$BX$264</f>
        <v>0</v>
      </c>
      <c r="M8" s="12">
        <f>[1]Monthly!$BX$268</f>
        <v>0</v>
      </c>
      <c r="N8" s="13">
        <f t="shared" ref="N8:N19" si="0">SUM(B8:M8)</f>
        <v>4727.99</v>
      </c>
    </row>
    <row r="9" spans="1:14" x14ac:dyDescent="0.25">
      <c r="A9" s="11" t="s">
        <v>20</v>
      </c>
      <c r="B9" s="12">
        <f>[1]Monthly!$BY$254</f>
        <v>843.3</v>
      </c>
      <c r="C9" s="12">
        <f>[1]Monthly!$BY$255</f>
        <v>895.29</v>
      </c>
      <c r="D9" s="12">
        <f>[1]Monthly!$BY$256</f>
        <v>69</v>
      </c>
      <c r="E9" s="12">
        <f>[1]Monthly!$BY$257</f>
        <v>0</v>
      </c>
      <c r="F9" s="12">
        <f>[1]Monthly!$BY$258</f>
        <v>0</v>
      </c>
      <c r="G9" s="12">
        <f>[1]Monthly!$BY$259</f>
        <v>0</v>
      </c>
      <c r="H9" s="12">
        <f>[1]Monthly!$BY$260</f>
        <v>0</v>
      </c>
      <c r="I9" s="12">
        <f>[1]Monthly!$BY$261</f>
        <v>0</v>
      </c>
      <c r="J9" s="12">
        <f>[1]Monthly!$BY$262</f>
        <v>1715</v>
      </c>
      <c r="K9" s="12">
        <f>[1]Monthly!$BY$263</f>
        <v>0</v>
      </c>
      <c r="L9" s="12">
        <f>[1]Monthly!$BY$264</f>
        <v>0</v>
      </c>
      <c r="M9" s="12">
        <f>[1]Monthly!$BY$268</f>
        <v>0</v>
      </c>
      <c r="N9" s="13">
        <f t="shared" si="0"/>
        <v>3522.59</v>
      </c>
    </row>
    <row r="10" spans="1:14" x14ac:dyDescent="0.25">
      <c r="A10" s="11" t="s">
        <v>21</v>
      </c>
      <c r="B10" s="12">
        <f>[1]Monthly!$BZ$254</f>
        <v>0</v>
      </c>
      <c r="C10" s="12">
        <f>[1]Monthly!$BZ$255</f>
        <v>0</v>
      </c>
      <c r="D10" s="12">
        <f>[1]Monthly!$BZ$256</f>
        <v>0</v>
      </c>
      <c r="E10" s="12">
        <f>[1]Monthly!$BZ$257</f>
        <v>0</v>
      </c>
      <c r="F10" s="12">
        <f>[1]Monthly!$BZ$258</f>
        <v>0</v>
      </c>
      <c r="G10" s="12">
        <f>[1]Monthly!$BZ$259</f>
        <v>0</v>
      </c>
      <c r="H10" s="12">
        <f>[1]Monthly!$BZ$260</f>
        <v>0</v>
      </c>
      <c r="I10" s="12">
        <f>[1]Monthly!$BZ$261</f>
        <v>0</v>
      </c>
      <c r="J10" s="12">
        <f>[1]Monthly!$BZ$262</f>
        <v>0</v>
      </c>
      <c r="K10" s="12">
        <f>[1]Monthly!$BZ$263</f>
        <v>0</v>
      </c>
      <c r="L10" s="12">
        <f>[1]Monthly!$BZ$264</f>
        <v>0</v>
      </c>
      <c r="M10" s="12">
        <f>[1]Monthly!$BZ$268</f>
        <v>0</v>
      </c>
      <c r="N10" s="13">
        <f t="shared" si="0"/>
        <v>0</v>
      </c>
    </row>
    <row r="11" spans="1:14" x14ac:dyDescent="0.25">
      <c r="A11" s="11" t="s">
        <v>22</v>
      </c>
      <c r="B11" s="12">
        <f>[1]Monthly!$CA$254</f>
        <v>0</v>
      </c>
      <c r="C11" s="12">
        <f>[1]Monthly!$CA$255</f>
        <v>0</v>
      </c>
      <c r="D11" s="12">
        <f>[1]Monthly!$CA$256</f>
        <v>0</v>
      </c>
      <c r="E11" s="12">
        <f>[1]Monthly!$CA$257</f>
        <v>0</v>
      </c>
      <c r="F11" s="12">
        <f>[1]Monthly!$CA$258</f>
        <v>0</v>
      </c>
      <c r="G11" s="12">
        <f>[1]Monthly!$CA$259</f>
        <v>0</v>
      </c>
      <c r="H11" s="12">
        <f>[1]Monthly!$CA$260</f>
        <v>0</v>
      </c>
      <c r="I11" s="12">
        <f>[1]Monthly!$CA$261</f>
        <v>0</v>
      </c>
      <c r="J11" s="12">
        <f>[1]Monthly!$CA$262</f>
        <v>0</v>
      </c>
      <c r="K11" s="12">
        <f>[1]Monthly!$CA$263</f>
        <v>0</v>
      </c>
      <c r="L11" s="12">
        <f>[1]Monthly!$CA$264</f>
        <v>0</v>
      </c>
      <c r="M11" s="12">
        <f>[1]Monthly!$CA$268</f>
        <v>0</v>
      </c>
      <c r="N11" s="13">
        <f t="shared" si="0"/>
        <v>0</v>
      </c>
    </row>
    <row r="12" spans="1:14" x14ac:dyDescent="0.25">
      <c r="A12" s="11" t="s">
        <v>23</v>
      </c>
      <c r="B12" s="12">
        <f>[1]Monthly!$CB$254</f>
        <v>0</v>
      </c>
      <c r="C12" s="12">
        <f>[1]Monthly!$CB$255</f>
        <v>0</v>
      </c>
      <c r="D12" s="12">
        <f>[1]Monthly!$CB$256</f>
        <v>0</v>
      </c>
      <c r="E12" s="12">
        <f>[1]Monthly!$CB$257</f>
        <v>0</v>
      </c>
      <c r="F12" s="12">
        <f>[1]Monthly!$CB$258</f>
        <v>0</v>
      </c>
      <c r="G12" s="12">
        <f>[1]Monthly!$CB$259</f>
        <v>0</v>
      </c>
      <c r="H12" s="12">
        <f>[1]Monthly!$CB$260</f>
        <v>0</v>
      </c>
      <c r="I12" s="12">
        <f>[1]Monthly!$CB$261</f>
        <v>0</v>
      </c>
      <c r="J12" s="12">
        <f>[1]Monthly!$CB$262</f>
        <v>0</v>
      </c>
      <c r="K12" s="12">
        <f>[1]Monthly!$CB$263</f>
        <v>0</v>
      </c>
      <c r="L12" s="12">
        <f>[1]Monthly!$CB$264</f>
        <v>0</v>
      </c>
      <c r="M12" s="12">
        <f>[1]Monthly!$CB$268</f>
        <v>0</v>
      </c>
      <c r="N12" s="13">
        <f t="shared" si="0"/>
        <v>0</v>
      </c>
    </row>
    <row r="13" spans="1:14" x14ac:dyDescent="0.25">
      <c r="A13" s="11" t="s">
        <v>24</v>
      </c>
      <c r="B13" s="12">
        <f>[1]Monthly!$CC$254</f>
        <v>0</v>
      </c>
      <c r="C13" s="12">
        <f>[1]Monthly!$CC$255</f>
        <v>0</v>
      </c>
      <c r="D13" s="12">
        <f>[1]Monthly!$CC$256</f>
        <v>0</v>
      </c>
      <c r="E13" s="12">
        <f>[1]Monthly!$CC$257</f>
        <v>0</v>
      </c>
      <c r="F13" s="12">
        <f>[1]Monthly!$CC$258</f>
        <v>0</v>
      </c>
      <c r="G13" s="12">
        <f>[1]Monthly!$CC$259</f>
        <v>0</v>
      </c>
      <c r="H13" s="12">
        <f>[1]Monthly!$CC$260</f>
        <v>0</v>
      </c>
      <c r="I13" s="12">
        <f>[1]Monthly!$CC$261</f>
        <v>0</v>
      </c>
      <c r="J13" s="12">
        <f>[1]Monthly!$CC$262</f>
        <v>0</v>
      </c>
      <c r="K13" s="12">
        <f>[1]Monthly!$CC$263</f>
        <v>0</v>
      </c>
      <c r="L13" s="12">
        <f>[1]Monthly!$CC$264</f>
        <v>0</v>
      </c>
      <c r="M13" s="12">
        <f>[1]Monthly!$CC$268</f>
        <v>0</v>
      </c>
      <c r="N13" s="13">
        <f t="shared" si="0"/>
        <v>0</v>
      </c>
    </row>
    <row r="14" spans="1:14" x14ac:dyDescent="0.25">
      <c r="A14" s="11" t="s">
        <v>25</v>
      </c>
      <c r="B14" s="12">
        <f>[1]Monthly!$CD$254</f>
        <v>0</v>
      </c>
      <c r="C14" s="12">
        <f>[1]Monthly!$CD$255</f>
        <v>0</v>
      </c>
      <c r="D14" s="12">
        <f>[1]Monthly!$CD$256</f>
        <v>0</v>
      </c>
      <c r="E14" s="12">
        <f>[1]Monthly!$CD$257</f>
        <v>0</v>
      </c>
      <c r="F14" s="12">
        <f>[1]Monthly!$CD$258</f>
        <v>0</v>
      </c>
      <c r="G14" s="12">
        <f>[1]Monthly!$CD$259</f>
        <v>0</v>
      </c>
      <c r="H14" s="12">
        <f>[1]Monthly!$CD$260</f>
        <v>0</v>
      </c>
      <c r="I14" s="12">
        <f>[1]Monthly!$CD$261</f>
        <v>0</v>
      </c>
      <c r="J14" s="12">
        <f>[1]Monthly!$CD$262</f>
        <v>0</v>
      </c>
      <c r="K14" s="12">
        <f>[1]Monthly!$CD$263</f>
        <v>0</v>
      </c>
      <c r="L14" s="12">
        <f>[1]Monthly!$CD$264</f>
        <v>0</v>
      </c>
      <c r="M14" s="12">
        <f>[1]Monthly!$CD$268</f>
        <v>0</v>
      </c>
      <c r="N14" s="13">
        <f t="shared" si="0"/>
        <v>0</v>
      </c>
    </row>
    <row r="15" spans="1:14" x14ac:dyDescent="0.25">
      <c r="A15" s="11" t="s">
        <v>26</v>
      </c>
      <c r="B15" s="12">
        <f>[1]Monthly!$CE$254</f>
        <v>0</v>
      </c>
      <c r="C15" s="12">
        <f>[1]Monthly!$CE$255</f>
        <v>0</v>
      </c>
      <c r="D15" s="12">
        <f>[1]Monthly!$CE$256</f>
        <v>0</v>
      </c>
      <c r="E15" s="12">
        <f>[1]Monthly!$CE$257</f>
        <v>0</v>
      </c>
      <c r="F15" s="12">
        <f>[1]Monthly!$CE$258</f>
        <v>0</v>
      </c>
      <c r="G15" s="12">
        <f>[1]Monthly!$CE$259</f>
        <v>0</v>
      </c>
      <c r="H15" s="12">
        <f>[1]Monthly!$CE$260</f>
        <v>0</v>
      </c>
      <c r="I15" s="12">
        <f>[1]Monthly!$CE$261</f>
        <v>0</v>
      </c>
      <c r="J15" s="12">
        <f>[1]Monthly!$CE$262</f>
        <v>0</v>
      </c>
      <c r="K15" s="12">
        <f>[1]Monthly!$CE$263</f>
        <v>0</v>
      </c>
      <c r="L15" s="12">
        <f>[1]Monthly!$CE$264</f>
        <v>0</v>
      </c>
      <c r="M15" s="12">
        <f>[1]Monthly!$CE$268</f>
        <v>0</v>
      </c>
      <c r="N15" s="13">
        <f t="shared" si="0"/>
        <v>0</v>
      </c>
    </row>
    <row r="16" spans="1:14" x14ac:dyDescent="0.25">
      <c r="A16" s="11" t="s">
        <v>27</v>
      </c>
      <c r="B16" s="12">
        <f>[1]Monthly!$CF$254</f>
        <v>0</v>
      </c>
      <c r="C16" s="12">
        <f>[1]Monthly!$CF$255</f>
        <v>0</v>
      </c>
      <c r="D16" s="12">
        <f>[1]Monthly!$CF$256</f>
        <v>0</v>
      </c>
      <c r="E16" s="12">
        <f>[1]Monthly!$CF$257</f>
        <v>0</v>
      </c>
      <c r="F16" s="12">
        <f>[1]Monthly!$CF$258</f>
        <v>0</v>
      </c>
      <c r="G16" s="12">
        <f>[1]Monthly!$CF$259</f>
        <v>0</v>
      </c>
      <c r="H16" s="12">
        <f>[1]Monthly!$CF$260</f>
        <v>0</v>
      </c>
      <c r="I16" s="12">
        <f>[1]Monthly!$CF$261</f>
        <v>0</v>
      </c>
      <c r="J16" s="12">
        <f>[1]Monthly!$CF$262</f>
        <v>0</v>
      </c>
      <c r="K16" s="12">
        <f>[1]Monthly!$CF$263</f>
        <v>0</v>
      </c>
      <c r="L16" s="12">
        <f>[1]Monthly!$CF$264</f>
        <v>0</v>
      </c>
      <c r="M16" s="12">
        <f>[1]Monthly!$CF$268</f>
        <v>0</v>
      </c>
      <c r="N16" s="13">
        <f t="shared" si="0"/>
        <v>0</v>
      </c>
    </row>
    <row r="17" spans="1:14" x14ac:dyDescent="0.25">
      <c r="A17" s="11" t="s">
        <v>28</v>
      </c>
      <c r="B17" s="12">
        <f>[1]Monthly!$CG$254</f>
        <v>0</v>
      </c>
      <c r="C17" s="12">
        <f>[1]Monthly!$CG$255</f>
        <v>0</v>
      </c>
      <c r="D17" s="12">
        <f>[1]Monthly!$CG$256</f>
        <v>0</v>
      </c>
      <c r="E17" s="12">
        <f>[1]Monthly!$CG$257</f>
        <v>0</v>
      </c>
      <c r="F17" s="12">
        <f>[1]Monthly!$CG$258</f>
        <v>0</v>
      </c>
      <c r="G17" s="12">
        <f>[1]Monthly!$CG$259</f>
        <v>0</v>
      </c>
      <c r="H17" s="12">
        <f>[1]Monthly!$CG$260</f>
        <v>0</v>
      </c>
      <c r="I17" s="12">
        <f>[1]Monthly!$CG$261</f>
        <v>0</v>
      </c>
      <c r="J17" s="12">
        <f>[1]Monthly!$CG$262</f>
        <v>0</v>
      </c>
      <c r="K17" s="12">
        <f>[1]Monthly!$CG$263</f>
        <v>0</v>
      </c>
      <c r="L17" s="12">
        <f>[1]Monthly!$CG$264</f>
        <v>0</v>
      </c>
      <c r="M17" s="12">
        <f>[1]Monthly!$CG$268</f>
        <v>0</v>
      </c>
      <c r="N17" s="13">
        <f t="shared" si="0"/>
        <v>0</v>
      </c>
    </row>
    <row r="18" spans="1:14" x14ac:dyDescent="0.25">
      <c r="A18" s="11" t="s">
        <v>29</v>
      </c>
      <c r="B18" s="12">
        <f>[1]Monthly!$CH$254</f>
        <v>0</v>
      </c>
      <c r="C18" s="12">
        <f>[1]Monthly!$CH$255</f>
        <v>0</v>
      </c>
      <c r="D18" s="12">
        <f>[1]Monthly!$CH$256</f>
        <v>0</v>
      </c>
      <c r="E18" s="12">
        <f>[1]Monthly!$CH$257</f>
        <v>0</v>
      </c>
      <c r="F18" s="12">
        <f>[1]Monthly!$CH$258</f>
        <v>0</v>
      </c>
      <c r="G18" s="12">
        <f>[1]Monthly!$CH$259</f>
        <v>0</v>
      </c>
      <c r="H18" s="12">
        <f>[1]Monthly!$CH$260</f>
        <v>0</v>
      </c>
      <c r="I18" s="12">
        <f>[1]Monthly!$CH$261</f>
        <v>0</v>
      </c>
      <c r="J18" s="12">
        <f>[1]Monthly!$CH$262</f>
        <v>0</v>
      </c>
      <c r="K18" s="12">
        <f>[1]Monthly!$CH$263</f>
        <v>0</v>
      </c>
      <c r="L18" s="12">
        <f>[1]Monthly!$CH$264</f>
        <v>0</v>
      </c>
      <c r="M18" s="12">
        <f>[1]Monthly!$CH$268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2493.3199999999997</v>
      </c>
      <c r="C19" s="12">
        <f t="shared" si="1"/>
        <v>2078.0699999999997</v>
      </c>
      <c r="D19" s="12">
        <f t="shared" si="1"/>
        <v>99</v>
      </c>
      <c r="E19" s="12">
        <f t="shared" si="1"/>
        <v>1.75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6510</v>
      </c>
      <c r="K19" s="12">
        <f t="shared" si="1"/>
        <v>0</v>
      </c>
      <c r="L19" s="12">
        <f t="shared" si="1"/>
        <v>0</v>
      </c>
      <c r="M19" s="12">
        <f t="shared" si="1"/>
        <v>5000</v>
      </c>
      <c r="N19" s="13">
        <f t="shared" si="0"/>
        <v>16182.14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2493.3199999999997</v>
      </c>
      <c r="C26" s="12">
        <f t="shared" ref="C26:M26" si="2">C19</f>
        <v>2078.0699999999997</v>
      </c>
      <c r="D26" s="12">
        <f t="shared" si="2"/>
        <v>99</v>
      </c>
      <c r="E26" s="12">
        <f t="shared" si="2"/>
        <v>1.75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6510</v>
      </c>
      <c r="K26" s="12">
        <f t="shared" si="2"/>
        <v>0</v>
      </c>
      <c r="L26" s="12">
        <f t="shared" si="2"/>
        <v>0</v>
      </c>
      <c r="M26" s="12">
        <f t="shared" si="2"/>
        <v>5000</v>
      </c>
      <c r="N26" s="13">
        <f>SUM(B26:M26)</f>
        <v>16182.14</v>
      </c>
    </row>
    <row r="27" spans="1:14" x14ac:dyDescent="0.25">
      <c r="A27" s="18" t="s">
        <v>34</v>
      </c>
      <c r="B27" s="12">
        <v>20203.79</v>
      </c>
      <c r="C27" s="12">
        <v>9123.83</v>
      </c>
      <c r="D27" s="12">
        <v>214</v>
      </c>
      <c r="E27" s="12">
        <v>184.05</v>
      </c>
      <c r="F27" s="12">
        <v>4729.92</v>
      </c>
      <c r="G27" s="12">
        <v>1169.4000000000001</v>
      </c>
      <c r="H27" s="12">
        <v>113</v>
      </c>
      <c r="I27" s="12">
        <v>368.15</v>
      </c>
      <c r="J27" s="12">
        <v>15918.35</v>
      </c>
      <c r="K27" s="12">
        <v>0</v>
      </c>
      <c r="L27" s="12">
        <v>520</v>
      </c>
      <c r="M27" s="12">
        <v>0</v>
      </c>
      <c r="N27" s="13">
        <f>SUM(B27:M27)</f>
        <v>52544.490000000005</v>
      </c>
    </row>
    <row r="28" spans="1:14" x14ac:dyDescent="0.25">
      <c r="A28" s="18" t="s">
        <v>35</v>
      </c>
      <c r="B28" s="12">
        <v>30292.16</v>
      </c>
      <c r="C28" s="12">
        <v>11436.41</v>
      </c>
      <c r="D28" s="12">
        <v>457</v>
      </c>
      <c r="E28" s="12">
        <v>271.24</v>
      </c>
      <c r="F28" s="12">
        <v>7443.16</v>
      </c>
      <c r="G28" s="12">
        <v>2060.3000000000002</v>
      </c>
      <c r="H28" s="12">
        <v>81</v>
      </c>
      <c r="I28" s="12">
        <v>364.01</v>
      </c>
      <c r="J28" s="12">
        <v>18095.349999999999</v>
      </c>
      <c r="K28" s="12">
        <v>5</v>
      </c>
      <c r="L28" s="12">
        <v>784</v>
      </c>
      <c r="M28" s="12">
        <v>0</v>
      </c>
      <c r="N28" s="13">
        <f>SUM(B28:M28)</f>
        <v>71289.63</v>
      </c>
    </row>
    <row r="29" spans="1:14" x14ac:dyDescent="0.25">
      <c r="A29" s="18" t="s">
        <v>36</v>
      </c>
      <c r="B29" s="12">
        <v>32454.55</v>
      </c>
      <c r="C29" s="12">
        <v>9388.3799999999992</v>
      </c>
      <c r="D29" s="12">
        <v>1191.72</v>
      </c>
      <c r="E29" s="12">
        <v>598.55999999999995</v>
      </c>
      <c r="F29" s="12">
        <v>7516.15</v>
      </c>
      <c r="G29" s="12">
        <v>2697.34</v>
      </c>
      <c r="H29" s="12">
        <v>123</v>
      </c>
      <c r="I29" s="12">
        <v>622.01</v>
      </c>
      <c r="J29" s="12">
        <v>16290.95</v>
      </c>
      <c r="K29" s="12">
        <v>134</v>
      </c>
      <c r="L29" s="12">
        <v>755</v>
      </c>
      <c r="M29" s="12">
        <v>0</v>
      </c>
      <c r="N29" s="13">
        <f>SUM(B29:M29)</f>
        <v>71771.66</v>
      </c>
    </row>
    <row r="30" spans="1:14" x14ac:dyDescent="0.25">
      <c r="A30" s="18" t="s">
        <v>37</v>
      </c>
      <c r="B30" s="12">
        <v>32027.75</v>
      </c>
      <c r="C30" s="12">
        <v>11660.69</v>
      </c>
      <c r="D30" s="12">
        <v>575.9</v>
      </c>
      <c r="E30" s="12">
        <v>1013.7</v>
      </c>
      <c r="F30" s="12">
        <v>8397.5</v>
      </c>
      <c r="G30" s="12">
        <v>3144.06</v>
      </c>
      <c r="H30" s="12">
        <v>67</v>
      </c>
      <c r="I30" s="12">
        <v>512.02</v>
      </c>
      <c r="J30" s="12">
        <v>15526</v>
      </c>
      <c r="K30" s="12">
        <v>154.01</v>
      </c>
      <c r="L30" s="12">
        <v>725</v>
      </c>
      <c r="M30" s="12">
        <v>0</v>
      </c>
      <c r="N30" s="13">
        <f t="shared" ref="N30:N37" si="3">SUM(B30:M30)</f>
        <v>73803.62999999999</v>
      </c>
    </row>
    <row r="31" spans="1:14" x14ac:dyDescent="0.25">
      <c r="A31" s="18" t="s">
        <v>38</v>
      </c>
      <c r="B31" s="12">
        <v>34525.31</v>
      </c>
      <c r="C31" s="12">
        <v>13704.33</v>
      </c>
      <c r="D31" s="12">
        <v>1132.68</v>
      </c>
      <c r="E31" s="12">
        <v>1182.05</v>
      </c>
      <c r="F31" s="12">
        <v>7761.51</v>
      </c>
      <c r="G31" s="12">
        <v>3251.87</v>
      </c>
      <c r="H31" s="12">
        <v>45</v>
      </c>
      <c r="I31" s="12">
        <v>489.03</v>
      </c>
      <c r="J31" s="12">
        <v>15134.5</v>
      </c>
      <c r="K31" s="12">
        <v>279</v>
      </c>
      <c r="L31" s="12">
        <v>934</v>
      </c>
      <c r="M31" s="12">
        <v>0</v>
      </c>
      <c r="N31" s="13">
        <f t="shared" si="3"/>
        <v>78439.28</v>
      </c>
    </row>
    <row r="32" spans="1:14" x14ac:dyDescent="0.25">
      <c r="A32" s="18" t="s">
        <v>39</v>
      </c>
      <c r="B32" s="12">
        <v>35974.61</v>
      </c>
      <c r="C32" s="12">
        <v>12730.72</v>
      </c>
      <c r="D32" s="12">
        <v>903.95</v>
      </c>
      <c r="E32" s="12">
        <v>1061.5</v>
      </c>
      <c r="F32" s="12">
        <v>7539.6</v>
      </c>
      <c r="G32" s="12">
        <v>2986.3</v>
      </c>
      <c r="H32" s="12">
        <v>705.01</v>
      </c>
      <c r="I32" s="12">
        <v>462.02</v>
      </c>
      <c r="J32" s="12">
        <v>11944.1</v>
      </c>
      <c r="K32" s="12">
        <v>148</v>
      </c>
      <c r="L32" s="12">
        <v>655.1</v>
      </c>
      <c r="M32" s="12">
        <v>1000</v>
      </c>
      <c r="N32" s="13">
        <f t="shared" si="3"/>
        <v>76110.91</v>
      </c>
    </row>
    <row r="33" spans="1:14" x14ac:dyDescent="0.25">
      <c r="A33" s="18" t="s">
        <v>40</v>
      </c>
      <c r="B33" s="13">
        <v>35326.050000000003</v>
      </c>
      <c r="C33" s="13">
        <v>13144.15</v>
      </c>
      <c r="D33" s="13">
        <v>859.12</v>
      </c>
      <c r="E33" s="13">
        <v>826</v>
      </c>
      <c r="F33" s="13">
        <v>7717.74</v>
      </c>
      <c r="G33" s="13">
        <v>2033.24</v>
      </c>
      <c r="H33" s="13">
        <v>136</v>
      </c>
      <c r="I33" s="13">
        <v>437.03</v>
      </c>
      <c r="J33" s="13">
        <v>9609.0499999999993</v>
      </c>
      <c r="K33" s="13">
        <v>310</v>
      </c>
      <c r="L33" s="13">
        <v>922.1</v>
      </c>
      <c r="M33" s="13">
        <v>0</v>
      </c>
      <c r="N33" s="13">
        <f t="shared" si="3"/>
        <v>71320.48000000001</v>
      </c>
    </row>
    <row r="34" spans="1:14" x14ac:dyDescent="0.25">
      <c r="A34" s="18" t="s">
        <v>41</v>
      </c>
      <c r="B34" s="13">
        <v>35678.93</v>
      </c>
      <c r="C34" s="13">
        <v>11924.39</v>
      </c>
      <c r="D34" s="13">
        <v>942.34</v>
      </c>
      <c r="E34" s="13">
        <v>731.74</v>
      </c>
      <c r="F34" s="13">
        <v>6709.62</v>
      </c>
      <c r="G34" s="13">
        <v>1868.97</v>
      </c>
      <c r="H34" s="13">
        <v>105</v>
      </c>
      <c r="I34" s="13">
        <v>598.75</v>
      </c>
      <c r="J34" s="13">
        <v>8445.18</v>
      </c>
      <c r="K34" s="13">
        <v>263</v>
      </c>
      <c r="L34" s="13">
        <v>816.99</v>
      </c>
      <c r="M34" s="13">
        <v>1510</v>
      </c>
      <c r="N34" s="13">
        <f t="shared" si="3"/>
        <v>69594.91</v>
      </c>
    </row>
    <row r="35" spans="1:14" x14ac:dyDescent="0.25">
      <c r="A35" s="18" t="s">
        <v>42</v>
      </c>
      <c r="B35" s="13">
        <v>35345.24</v>
      </c>
      <c r="C35" s="13">
        <v>12500.7</v>
      </c>
      <c r="D35" s="13">
        <v>1003.87</v>
      </c>
      <c r="E35" s="13">
        <v>589.20000000000005</v>
      </c>
      <c r="F35" s="13">
        <v>6086.09</v>
      </c>
      <c r="G35" s="13">
        <v>1813.43</v>
      </c>
      <c r="H35" s="13">
        <v>198</v>
      </c>
      <c r="I35" s="13">
        <v>590.28</v>
      </c>
      <c r="J35" s="13">
        <v>6949.94</v>
      </c>
      <c r="K35" s="13">
        <v>350.01</v>
      </c>
      <c r="L35" s="13">
        <v>1372.21</v>
      </c>
      <c r="M35" s="13">
        <v>325</v>
      </c>
      <c r="N35" s="13">
        <f t="shared" si="3"/>
        <v>67123.970000000016</v>
      </c>
    </row>
    <row r="36" spans="1:14" x14ac:dyDescent="0.25">
      <c r="A36" s="18" t="s">
        <v>43</v>
      </c>
      <c r="B36" s="13">
        <v>38526.44</v>
      </c>
      <c r="C36" s="13">
        <v>9912.2900000000009</v>
      </c>
      <c r="D36" s="13">
        <v>635.9</v>
      </c>
      <c r="E36" s="13">
        <v>685.3</v>
      </c>
      <c r="F36" s="13">
        <v>5444.9</v>
      </c>
      <c r="G36" s="13">
        <v>2688.06</v>
      </c>
      <c r="H36" s="13">
        <v>290.3</v>
      </c>
      <c r="I36" s="13">
        <v>302.04000000000002</v>
      </c>
      <c r="J36" s="13">
        <v>6012.15</v>
      </c>
      <c r="K36" s="13">
        <v>265</v>
      </c>
      <c r="L36" s="13"/>
      <c r="M36" s="13">
        <v>715</v>
      </c>
      <c r="N36" s="13">
        <f t="shared" si="3"/>
        <v>65477.380000000012</v>
      </c>
    </row>
    <row r="37" spans="1:14" x14ac:dyDescent="0.25">
      <c r="A37" s="18" t="s">
        <v>44</v>
      </c>
      <c r="B37" s="19">
        <v>40995.01</v>
      </c>
      <c r="C37" s="19">
        <v>8745.25</v>
      </c>
      <c r="D37" s="19">
        <v>701.15</v>
      </c>
      <c r="E37" s="19">
        <v>456.4</v>
      </c>
      <c r="F37" s="19">
        <v>4684.07</v>
      </c>
      <c r="G37" s="19">
        <v>3051.23</v>
      </c>
      <c r="H37" s="19">
        <v>98</v>
      </c>
      <c r="I37" s="19">
        <v>69</v>
      </c>
      <c r="J37" s="19"/>
      <c r="K37" s="19"/>
      <c r="L37" s="19"/>
      <c r="M37" s="19">
        <v>1142.01</v>
      </c>
      <c r="N37" s="13">
        <f t="shared" si="3"/>
        <v>59942.12000000001</v>
      </c>
    </row>
    <row r="38" spans="1:14" x14ac:dyDescent="0.25">
      <c r="A38" s="18" t="s">
        <v>45</v>
      </c>
      <c r="B38" s="19">
        <v>39943.58</v>
      </c>
      <c r="C38" s="19">
        <v>8886.56</v>
      </c>
      <c r="D38" s="19">
        <v>579.63</v>
      </c>
      <c r="E38" s="19">
        <v>633.79999999999995</v>
      </c>
      <c r="F38" s="19">
        <v>5669.98</v>
      </c>
      <c r="G38" s="19">
        <v>1191.29</v>
      </c>
      <c r="H38" s="19"/>
      <c r="I38" s="19"/>
      <c r="J38" s="20"/>
      <c r="K38" s="19"/>
      <c r="L38" s="19"/>
      <c r="M38" s="19"/>
      <c r="N38" s="13">
        <f t="shared" ref="N38:N48" si="4">SUM(B38:J38)</f>
        <v>56904.840000000004</v>
      </c>
    </row>
    <row r="39" spans="1:14" x14ac:dyDescent="0.25">
      <c r="A39" s="18" t="s">
        <v>46</v>
      </c>
      <c r="B39" s="19">
        <v>36040.76</v>
      </c>
      <c r="C39" s="19">
        <v>9659.51</v>
      </c>
      <c r="D39" s="19">
        <v>680.74</v>
      </c>
      <c r="E39" s="19">
        <v>557.35</v>
      </c>
      <c r="F39" s="19">
        <v>5056.34</v>
      </c>
      <c r="G39" s="19">
        <v>1077.8499999999999</v>
      </c>
      <c r="H39" s="19"/>
      <c r="I39" s="19"/>
      <c r="J39" s="20"/>
      <c r="K39" s="19"/>
      <c r="L39" s="19"/>
      <c r="M39" s="19"/>
      <c r="N39" s="13">
        <f t="shared" si="4"/>
        <v>53072.549999999996</v>
      </c>
    </row>
    <row r="40" spans="1:14" x14ac:dyDescent="0.25">
      <c r="A40" s="18" t="s">
        <v>47</v>
      </c>
      <c r="B40" s="13">
        <v>38462.74</v>
      </c>
      <c r="C40" s="13">
        <v>8558.1200000000008</v>
      </c>
      <c r="D40" s="13">
        <v>427</v>
      </c>
      <c r="E40" s="13">
        <v>499.2</v>
      </c>
      <c r="F40" s="13">
        <v>1855.13</v>
      </c>
      <c r="G40" s="13">
        <v>29.166666666666668</v>
      </c>
      <c r="H40" s="13"/>
      <c r="I40" s="20"/>
      <c r="J40" s="20"/>
      <c r="K40" s="20"/>
      <c r="L40" s="20"/>
      <c r="M40" s="20"/>
      <c r="N40" s="13">
        <f t="shared" si="4"/>
        <v>49831.356666666659</v>
      </c>
    </row>
    <row r="41" spans="1:14" x14ac:dyDescent="0.25">
      <c r="A41" s="18" t="s">
        <v>48</v>
      </c>
      <c r="B41" s="13">
        <v>38836.93</v>
      </c>
      <c r="C41" s="13">
        <v>7831.74</v>
      </c>
      <c r="D41" s="13">
        <v>521.70000000000005</v>
      </c>
      <c r="E41" s="13">
        <v>359.03</v>
      </c>
      <c r="F41" s="13"/>
      <c r="G41" s="13"/>
      <c r="H41" s="13"/>
      <c r="I41" s="20"/>
      <c r="J41" s="20"/>
      <c r="K41" s="20"/>
      <c r="L41" s="20"/>
      <c r="M41" s="20"/>
      <c r="N41" s="13">
        <f t="shared" si="4"/>
        <v>47549.399999999994</v>
      </c>
    </row>
    <row r="42" spans="1:14" x14ac:dyDescent="0.25">
      <c r="A42" s="21" t="s">
        <v>49</v>
      </c>
      <c r="B42" s="13">
        <v>36312.17</v>
      </c>
      <c r="C42" s="13">
        <v>7728.73</v>
      </c>
      <c r="D42" s="13">
        <v>738.5</v>
      </c>
      <c r="E42" s="13">
        <v>400.05</v>
      </c>
      <c r="F42" s="13"/>
      <c r="G42" s="13"/>
      <c r="H42" s="13"/>
      <c r="I42" s="20"/>
      <c r="J42" s="20"/>
      <c r="K42" s="20"/>
      <c r="L42" s="20"/>
      <c r="M42" s="20"/>
      <c r="N42" s="13">
        <f t="shared" si="4"/>
        <v>45179.45</v>
      </c>
    </row>
    <row r="43" spans="1:14" x14ac:dyDescent="0.25">
      <c r="A43" s="21" t="s">
        <v>50</v>
      </c>
      <c r="B43" s="22">
        <v>30185.39</v>
      </c>
      <c r="C43" s="22">
        <v>6639.39</v>
      </c>
      <c r="D43" s="22">
        <v>770.95</v>
      </c>
      <c r="E43" s="22">
        <v>362.1</v>
      </c>
      <c r="F43" s="13"/>
      <c r="G43" s="13"/>
      <c r="H43" s="13"/>
      <c r="I43" s="20"/>
      <c r="J43" s="20"/>
      <c r="K43" s="20"/>
      <c r="L43" s="20"/>
      <c r="M43" s="20"/>
      <c r="N43" s="13">
        <f t="shared" si="4"/>
        <v>37957.829999999994</v>
      </c>
    </row>
    <row r="44" spans="1:14" x14ac:dyDescent="0.25">
      <c r="A44" s="23" t="s">
        <v>51</v>
      </c>
      <c r="B44" s="13">
        <v>27800.04</v>
      </c>
      <c r="C44" s="13">
        <v>7499.74</v>
      </c>
      <c r="D44" s="13">
        <v>595</v>
      </c>
      <c r="E44" s="13">
        <v>209.6</v>
      </c>
      <c r="F44" s="13"/>
      <c r="G44" s="13"/>
      <c r="H44" s="13"/>
      <c r="I44" s="13"/>
      <c r="J44" s="20"/>
      <c r="K44" s="20"/>
      <c r="L44" s="20"/>
      <c r="M44" s="20"/>
      <c r="N44" s="13">
        <f t="shared" si="4"/>
        <v>36104.379999999997</v>
      </c>
    </row>
    <row r="45" spans="1:14" x14ac:dyDescent="0.25">
      <c r="A45" s="21" t="s">
        <v>52</v>
      </c>
      <c r="B45" s="13">
        <v>24821.1</v>
      </c>
      <c r="C45" s="13">
        <v>7781.01</v>
      </c>
      <c r="D45" s="13">
        <v>596</v>
      </c>
      <c r="E45" s="13">
        <v>160</v>
      </c>
      <c r="F45" s="24"/>
      <c r="G45" s="24"/>
      <c r="H45" s="24"/>
      <c r="I45" s="24"/>
      <c r="J45" s="24"/>
      <c r="K45" s="24"/>
      <c r="L45" s="24"/>
      <c r="M45" s="24"/>
      <c r="N45" s="13">
        <f t="shared" si="4"/>
        <v>33358.11</v>
      </c>
    </row>
    <row r="46" spans="1:14" x14ac:dyDescent="0.25">
      <c r="A46" s="18" t="s">
        <v>53</v>
      </c>
      <c r="B46" s="25">
        <v>24830.12</v>
      </c>
      <c r="C46" s="25">
        <v>5932.08</v>
      </c>
      <c r="D46" s="25">
        <v>378.4</v>
      </c>
      <c r="E46" s="25">
        <v>149</v>
      </c>
      <c r="F46" s="13"/>
      <c r="G46" s="13"/>
      <c r="H46" s="13"/>
      <c r="I46" s="13"/>
      <c r="J46" s="20"/>
      <c r="K46" s="20"/>
      <c r="L46" s="20"/>
      <c r="M46" s="20"/>
      <c r="N46" s="13">
        <f t="shared" si="4"/>
        <v>31289.599999999999</v>
      </c>
    </row>
    <row r="47" spans="1:14" x14ac:dyDescent="0.25">
      <c r="A47" s="18" t="s">
        <v>54</v>
      </c>
      <c r="B47" s="25">
        <v>25242.26</v>
      </c>
      <c r="C47" s="25">
        <v>5313.73</v>
      </c>
      <c r="D47" s="25">
        <v>526.99</v>
      </c>
      <c r="E47" s="25">
        <v>96.75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31179.73</v>
      </c>
    </row>
    <row r="48" spans="1:14" x14ac:dyDescent="0.25">
      <c r="A48" s="18" t="s">
        <v>55</v>
      </c>
      <c r="B48" s="25">
        <v>24365.03</v>
      </c>
      <c r="C48" s="25">
        <v>5202.84</v>
      </c>
      <c r="D48" s="25">
        <v>660.59</v>
      </c>
      <c r="E48" s="25">
        <v>93</v>
      </c>
      <c r="F48" s="13"/>
      <c r="G48" s="13"/>
      <c r="H48" s="13"/>
      <c r="I48" s="13"/>
      <c r="J48" s="22"/>
      <c r="K48" s="20"/>
      <c r="L48" s="20"/>
      <c r="M48" s="20"/>
      <c r="N48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Sept 21</vt:lpstr>
      <vt:lpstr>Fiscal stats</vt:lpstr>
      <vt:lpstr>'Fiscal stats'!Print_Area</vt:lpstr>
      <vt:lpstr>'Sept 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2021-10-21T21:08:04Z</dcterms:created>
  <dcterms:modified xsi:type="dcterms:W3CDTF">2021-10-21T21:11:08Z</dcterms:modified>
</cp:coreProperties>
</file>